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lewis\Desktop\FY16\Funds Requested\"/>
    </mc:Choice>
  </mc:AlternateContent>
  <bookViews>
    <workbookView xWindow="0" yWindow="0" windowWidth="19200" windowHeight="11730" tabRatio="894"/>
  </bookViews>
  <sheets>
    <sheet name="Trend Data" sheetId="6" r:id="rId1"/>
    <sheet name="Reduction Actions" sheetId="5" r:id="rId2"/>
  </sheets>
  <definedNames>
    <definedName name="_xlnm.Print_Area" localSheetId="0">'Trend Data'!$A$1:$G$103</definedName>
    <definedName name="_xlnm.Print_Titles" localSheetId="1">'Reduction Actions'!$9:$9</definedName>
    <definedName name="_xlnm.Print_Titles" localSheetId="0">'Trend Data'!$1:$4</definedName>
  </definedNames>
  <calcPr calcId="162913"/>
</workbook>
</file>

<file path=xl/calcChain.xml><?xml version="1.0" encoding="utf-8"?>
<calcChain xmlns="http://schemas.openxmlformats.org/spreadsheetml/2006/main">
  <c r="D22" i="5" l="1"/>
  <c r="C80" i="5" l="1"/>
  <c r="F78" i="5" l="1"/>
  <c r="F77" i="5"/>
  <c r="E70" i="5"/>
  <c r="F67" i="5" l="1"/>
  <c r="E67" i="5"/>
  <c r="D67" i="5"/>
  <c r="D80" i="5" s="1"/>
  <c r="F48" i="5" l="1"/>
  <c r="E15" i="5" l="1"/>
  <c r="E30" i="5"/>
  <c r="F30" i="5"/>
  <c r="F12" i="5"/>
  <c r="E11" i="5"/>
  <c r="F11" i="5"/>
  <c r="E24" i="5" l="1"/>
  <c r="F24" i="5" s="1"/>
  <c r="F23" i="5"/>
  <c r="F22" i="5"/>
  <c r="F21" i="5"/>
  <c r="F80" i="5" l="1"/>
  <c r="E80" i="5"/>
  <c r="D4" i="5" l="1"/>
</calcChain>
</file>

<file path=xl/sharedStrings.xml><?xml version="1.0" encoding="utf-8"?>
<sst xmlns="http://schemas.openxmlformats.org/spreadsheetml/2006/main" count="208" uniqueCount="185">
  <si>
    <t>Reduction Action</t>
  </si>
  <si>
    <t>Headcount</t>
  </si>
  <si>
    <t>FTE</t>
  </si>
  <si>
    <t>Fall 2012</t>
  </si>
  <si>
    <t>Fall 2013</t>
  </si>
  <si>
    <t>% Change in FTE over prior Fall</t>
  </si>
  <si>
    <t>Enrollment Trends</t>
  </si>
  <si>
    <t>Source:  Audited Financial Statements</t>
  </si>
  <si>
    <t>Cash and Equivalents</t>
  </si>
  <si>
    <t>S-T Investments</t>
  </si>
  <si>
    <t>Receivables</t>
  </si>
  <si>
    <t xml:space="preserve">Current Liabilities </t>
  </si>
  <si>
    <t>Lease Purchase Obligations (L-T)</t>
  </si>
  <si>
    <t>Net Assets - Unrestricted</t>
  </si>
  <si>
    <t>Financial Trends</t>
  </si>
  <si>
    <t>State Appropriations</t>
  </si>
  <si>
    <t>FY 2013</t>
  </si>
  <si>
    <t>Source:  Budget Compliance Report</t>
  </si>
  <si>
    <t>Institution Name:</t>
  </si>
  <si>
    <t>Tuition Revenue</t>
  </si>
  <si>
    <t>State funding per Student FTE</t>
  </si>
  <si>
    <t>Undergraduate Tuition</t>
  </si>
  <si>
    <t>Graduate Tuition</t>
  </si>
  <si>
    <t>Special Institutional Fee</t>
  </si>
  <si>
    <t>Sponsored Revenue</t>
  </si>
  <si>
    <t>In-State Tuition Revenue</t>
  </si>
  <si>
    <t>Out of-State Tuition Revenue</t>
  </si>
  <si>
    <t>Tuition Revenue Analysis (Fund 10500)</t>
  </si>
  <si>
    <t>Financial Trends - Auxiliary Operations</t>
  </si>
  <si>
    <t>FY 2015</t>
  </si>
  <si>
    <t>FY 2016</t>
  </si>
  <si>
    <r>
      <t xml:space="preserve"># of Positions Impacted             </t>
    </r>
    <r>
      <rPr>
        <b/>
        <sz val="12"/>
        <rFont val="Times New Roman"/>
        <family val="1"/>
      </rPr>
      <t>(if applicable)</t>
    </r>
  </si>
  <si>
    <t>FY 2017</t>
  </si>
  <si>
    <t xml:space="preserve">Funding </t>
  </si>
  <si>
    <t>Auxiliary Reserve Balance:</t>
  </si>
  <si>
    <t xml:space="preserve">     Unrestricted</t>
  </si>
  <si>
    <t>Total Auxiliary Reserve Balance</t>
  </si>
  <si>
    <t>Tuition Carry Forward</t>
  </si>
  <si>
    <t>Full-Time Staff</t>
  </si>
  <si>
    <t>Full-Time Faculty</t>
  </si>
  <si>
    <t xml:space="preserve">     Total Full-Time Employees</t>
  </si>
  <si>
    <t>Part-Time Faculty</t>
  </si>
  <si>
    <t>Part-Time Staff</t>
  </si>
  <si>
    <t xml:space="preserve">     R&amp;R Reserve</t>
  </si>
  <si>
    <t xml:space="preserve">     Reserved for Encumbrances </t>
  </si>
  <si>
    <t>The sum of the in-state and out-of-state tuition revenue must agree to the total tuition revenue reported on row 16.</t>
  </si>
  <si>
    <t>The sum of the undergraduate and graduate tuition revenue must agree to the total tuition revenue reported on row 16.</t>
  </si>
  <si>
    <t>Percent of Tuition Carried Forward</t>
  </si>
  <si>
    <t>Fall 2015 (Projected)</t>
  </si>
  <si>
    <t>Fall 2014</t>
  </si>
  <si>
    <t>Fall 2015</t>
  </si>
  <si>
    <t>Graduate Headcount</t>
  </si>
  <si>
    <t>The sum of graduate and undergraduate headcount must agree to the total headcount reported on row 7.</t>
  </si>
  <si>
    <t>Undergraduate Headcount</t>
  </si>
  <si>
    <t>Savings from Action ($)</t>
  </si>
  <si>
    <t xml:space="preserve">     Total Part-Time Employees</t>
  </si>
  <si>
    <t xml:space="preserve">Reductions of a permanent nature should be considered/implemented whenever possible.  Permanent reductions should be reported in subsequent years, while one-time actions should drop off.  The reduction plans should be for a 3-year period.  </t>
  </si>
  <si>
    <t>FY 2014</t>
  </si>
  <si>
    <t>FY 2016 Budget Hearing Data Sheet</t>
  </si>
  <si>
    <t>Fall 2016 (Projected)</t>
  </si>
  <si>
    <t xml:space="preserve"> </t>
  </si>
  <si>
    <t>% Change in Headcount over prior Fall</t>
  </si>
  <si>
    <t>Fall 2016</t>
  </si>
  <si>
    <t>Percent Change from 6/30/13 to 6/30/14</t>
  </si>
  <si>
    <t xml:space="preserve">Student Workers </t>
  </si>
  <si>
    <t>Graduate Assistants</t>
  </si>
  <si>
    <t>Financial Aid</t>
  </si>
  <si>
    <t>Fiscal Year 2016 Budget Hearing</t>
  </si>
  <si>
    <t>FY 2018</t>
  </si>
  <si>
    <t>Part IV -  What Actions Would You Take if State Funding Declined in FY16?</t>
  </si>
  <si>
    <t>Fall 2011</t>
  </si>
  <si>
    <t>FY 2012</t>
  </si>
  <si>
    <t>Percent Change from 6/30/12 to 6/30/14</t>
  </si>
  <si>
    <t>Percent Change from 6/30/14 to 6/30/15</t>
  </si>
  <si>
    <t>Capital Lease Obligations</t>
  </si>
  <si>
    <t>Capital Liability Burden Ratio</t>
  </si>
  <si>
    <r>
      <rPr>
        <i/>
        <u/>
        <sz val="9"/>
        <rFont val="Times New Roman"/>
        <family val="1"/>
      </rPr>
      <t>Capital Liability Burden Ratio</t>
    </r>
    <r>
      <rPr>
        <i/>
        <sz val="9"/>
        <rFont val="Times New Roman"/>
        <family val="1"/>
      </rPr>
      <t xml:space="preserve"> = Annual lease payments (principal + interest) divided by total revenues defined as follows ( the denominator of the fraction, total revenues, should include operating revenues and non-operating revenues, excluding capital gifts and grants and special item transfers).  </t>
    </r>
  </si>
  <si>
    <t>Annual Capital Lease Payments</t>
  </si>
  <si>
    <t>Total Capital Lease Obligations</t>
  </si>
  <si>
    <t>Student Housing Occupancy Rates</t>
  </si>
  <si>
    <t>Academics</t>
  </si>
  <si>
    <t>Beginning Freshman</t>
  </si>
  <si>
    <t>Carl Vinson Projections</t>
  </si>
  <si>
    <t>Total # of Active Programs</t>
  </si>
  <si>
    <t># of Students taking at least 1 course</t>
  </si>
  <si>
    <t># of Online Students (100%)</t>
  </si>
  <si>
    <t>Number of Degrees Awarded</t>
  </si>
  <si>
    <t>Number of Low Producing Programs</t>
  </si>
  <si>
    <r>
      <t>FY 2015 (</t>
    </r>
    <r>
      <rPr>
        <b/>
        <sz val="9"/>
        <rFont val="Times New Roman"/>
        <family val="1"/>
      </rPr>
      <t>Projected)</t>
    </r>
  </si>
  <si>
    <t>% of Students Receiving Federal Loans</t>
  </si>
  <si>
    <t>Federal Student Loan Default Rate</t>
  </si>
  <si>
    <r>
      <t xml:space="preserve">FY 2015              </t>
    </r>
    <r>
      <rPr>
        <b/>
        <sz val="11"/>
        <rFont val="Times New Roman"/>
        <family val="1"/>
      </rPr>
      <t xml:space="preserve"> (As of Fall 2014)</t>
    </r>
  </si>
  <si>
    <t>Total Auxiliaries Cash and Equivalents</t>
  </si>
  <si>
    <t>Financial Ratios</t>
  </si>
  <si>
    <t>Viability Ratio</t>
  </si>
  <si>
    <t>Return on Net Assets Ratio</t>
  </si>
  <si>
    <t>Current Ratio</t>
  </si>
  <si>
    <t>Cash Ratio</t>
  </si>
  <si>
    <t>Primary Reserve Ratio</t>
  </si>
  <si>
    <t>Capital Liability Per FTE</t>
  </si>
  <si>
    <t>% of Undergraduates Receiving Pell</t>
  </si>
  <si>
    <t>% of Undergraduates Receiving HOPE</t>
  </si>
  <si>
    <t>FY 2016 Reduction Target</t>
  </si>
  <si>
    <r>
      <t xml:space="preserve">One-Year </t>
    </r>
    <r>
      <rPr>
        <u/>
        <sz val="12"/>
        <color theme="1"/>
        <rFont val="Times New Roman"/>
        <family val="1"/>
      </rPr>
      <t>Retention Rates</t>
    </r>
    <r>
      <rPr>
        <sz val="12"/>
        <color theme="1"/>
        <rFont val="Times New Roman"/>
        <family val="1"/>
      </rPr>
      <t xml:space="preserve">
for First-Time Full-Time Freshmam</t>
    </r>
  </si>
  <si>
    <r>
      <t xml:space="preserve">Six-Year </t>
    </r>
    <r>
      <rPr>
        <u/>
        <sz val="12"/>
        <color theme="1"/>
        <rFont val="Times New Roman"/>
        <family val="1"/>
      </rPr>
      <t>Graduation Rates</t>
    </r>
    <r>
      <rPr>
        <sz val="12"/>
        <color theme="1"/>
        <rFont val="Times New Roman"/>
        <family val="1"/>
      </rPr>
      <t xml:space="preserve">
First-Time Full-Time Freshman</t>
    </r>
  </si>
  <si>
    <t>1st Qtr. Budget</t>
  </si>
  <si>
    <r>
      <rPr>
        <b/>
        <i/>
        <u/>
        <sz val="11"/>
        <color theme="1"/>
        <rFont val="Times New Roman"/>
        <family val="1"/>
      </rPr>
      <t>(3%</t>
    </r>
    <r>
      <rPr>
        <i/>
        <sz val="11"/>
        <color theme="1"/>
        <rFont val="Times New Roman"/>
        <family val="1"/>
      </rPr>
      <t xml:space="preserve"> of FY15 Original State Funds Budget)</t>
    </r>
  </si>
  <si>
    <t xml:space="preserve">University of West Georgia </t>
  </si>
  <si>
    <r>
      <t xml:space="preserve">INSTITUTION NAME: </t>
    </r>
    <r>
      <rPr>
        <b/>
        <u/>
        <sz val="14"/>
        <color theme="1"/>
        <rFont val="Times New Roman"/>
        <family val="1"/>
      </rPr>
      <t xml:space="preserve">University of West Georgia </t>
    </r>
  </si>
  <si>
    <t>NA</t>
  </si>
  <si>
    <t>Percent Change from Fall 11 to                Fall 13</t>
  </si>
  <si>
    <t>Percent Change from Fall 13 to               Fall 14</t>
  </si>
  <si>
    <t xml:space="preserve">  </t>
  </si>
  <si>
    <r>
      <rPr>
        <b/>
        <sz val="11"/>
        <color theme="1"/>
        <rFont val="Times New Roman"/>
        <family val="1"/>
      </rPr>
      <t>College of Arts &amp; Humanities</t>
    </r>
    <r>
      <rPr>
        <sz val="11"/>
        <color theme="1"/>
        <rFont val="Times New Roman"/>
        <family val="1"/>
      </rPr>
      <t>:  Non-renew two instructor lines.  Loss of 400-600 seats annually.</t>
    </r>
  </si>
  <si>
    <r>
      <rPr>
        <b/>
        <sz val="11"/>
        <color theme="1"/>
        <rFont val="Times New Roman"/>
        <family val="1"/>
      </rPr>
      <t>College of Social Science</t>
    </r>
    <r>
      <rPr>
        <sz val="11"/>
        <color theme="1"/>
        <rFont val="Times New Roman"/>
        <family val="1"/>
      </rPr>
      <t>:  Eliminate a faculty line as yet to be determined</t>
    </r>
  </si>
  <si>
    <r>
      <rPr>
        <b/>
        <sz val="11"/>
        <color theme="1"/>
        <rFont val="Times New Roman"/>
        <family val="1"/>
      </rPr>
      <t>College of Social Science:</t>
    </r>
    <r>
      <rPr>
        <sz val="11"/>
        <color theme="1"/>
        <rFont val="Times New Roman"/>
        <family val="1"/>
      </rPr>
      <t xml:space="preserve"> Reduce operating supplies and graduate student employment opportunities.</t>
    </r>
  </si>
  <si>
    <r>
      <rPr>
        <b/>
        <sz val="11"/>
        <color theme="1"/>
        <rFont val="Times New Roman"/>
        <family val="1"/>
      </rPr>
      <t>Honors and Trans-Disciplinary Studies:</t>
    </r>
    <r>
      <rPr>
        <sz val="11"/>
        <color theme="1"/>
        <rFont val="Times New Roman"/>
        <family val="1"/>
      </rPr>
      <t xml:space="preserve">  Eliminate a Graduate Assistant positions.  This will impact 3 graduate students.</t>
    </r>
  </si>
  <si>
    <r>
      <rPr>
        <b/>
        <sz val="11"/>
        <color theme="1"/>
        <rFont val="Times New Roman"/>
        <family val="1"/>
      </rPr>
      <t>Distance Learning:</t>
    </r>
    <r>
      <rPr>
        <sz val="11"/>
        <color theme="1"/>
        <rFont val="Times New Roman"/>
        <family val="1"/>
      </rPr>
      <t xml:space="preserve">  Use eCore funding to replace E&amp;G funding of one position based on percentage of work for eCore.</t>
    </r>
  </si>
  <si>
    <r>
      <rPr>
        <b/>
        <sz val="11"/>
        <color theme="1"/>
        <rFont val="Times New Roman"/>
        <family val="1"/>
      </rPr>
      <t>Richard College of Business:</t>
    </r>
    <r>
      <rPr>
        <sz val="11"/>
        <color theme="1"/>
        <rFont val="Times New Roman"/>
        <family val="1"/>
      </rPr>
      <t xml:space="preserve">  Elimination of one faculty line via attrition</t>
    </r>
  </si>
  <si>
    <r>
      <rPr>
        <b/>
        <sz val="11"/>
        <color theme="1"/>
        <rFont val="Times New Roman"/>
        <family val="1"/>
      </rPr>
      <t>Richard College of Business:</t>
    </r>
    <r>
      <rPr>
        <sz val="11"/>
        <color theme="1"/>
        <rFont val="Times New Roman"/>
        <family val="1"/>
      </rPr>
      <t xml:space="preserve">  Reduce funding for 5 graduate student workers</t>
    </r>
  </si>
  <si>
    <r>
      <rPr>
        <b/>
        <sz val="11"/>
        <color theme="1"/>
        <rFont val="Times New Roman"/>
        <family val="1"/>
      </rPr>
      <t>College of Science and Math:</t>
    </r>
    <r>
      <rPr>
        <sz val="11"/>
        <color theme="1"/>
        <rFont val="Times New Roman"/>
        <family val="1"/>
      </rPr>
      <t xml:space="preserve">  Computer-rotation, and faculty development; instruction in core courses impacting 120 students total.  
 </t>
    </r>
  </si>
  <si>
    <r>
      <rPr>
        <b/>
        <sz val="11"/>
        <color theme="1"/>
        <rFont val="Times New Roman"/>
        <family val="1"/>
      </rPr>
      <t>College of Science and Math:</t>
    </r>
    <r>
      <rPr>
        <sz val="11"/>
        <color theme="1"/>
        <rFont val="Times New Roman"/>
        <family val="1"/>
      </rPr>
      <t xml:space="preserve">  Eliminate Part-time faculty ( approximately 5 per semester)</t>
    </r>
  </si>
  <si>
    <r>
      <rPr>
        <b/>
        <sz val="11"/>
        <color rgb="FF000000"/>
        <rFont val="Times New Roman"/>
        <family val="1"/>
      </rPr>
      <t>Library:</t>
    </r>
    <r>
      <rPr>
        <sz val="11"/>
        <color rgb="FF000000"/>
        <rFont val="Times New Roman"/>
        <family val="1"/>
      </rPr>
      <t xml:space="preserve">  Reduce professional development opportunities available to library staff and faculty.  Professional development opportunities are crucial to providing quality library services to the UWG community. Due to the rapidly-changing nature of its area of practice, the library invests heavily in faculty and staff development, including encouraging and supporting faculty to apply for professional programs, training institutes, and to participate in state, regional, national and international professional associations and conferences. In addition, continuous training is necessary to support the complex software systems and library management practices that are essential to providing quality library services.</t>
    </r>
  </si>
  <si>
    <r>
      <rPr>
        <b/>
        <sz val="11"/>
        <color rgb="FF000000"/>
        <rFont val="Times New Roman"/>
        <family val="1"/>
      </rPr>
      <t>Library:</t>
    </r>
    <r>
      <rPr>
        <sz val="11"/>
        <color rgb="FF000000"/>
        <rFont val="Times New Roman"/>
      </rPr>
      <t xml:space="preserve">  Reduce library's open hours during breaks, holidays and between semesters which will reduce funds for Graduate Assistants (2).  In FY2014, library hours were expanded to 24/5 (137 per week) in response to student demand for study space and research.  The newly renovated library was designed to accommodate these growing student needs. The library hours will be reduced based on lowest occupancy times.</t>
    </r>
  </si>
  <si>
    <r>
      <rPr>
        <b/>
        <sz val="11"/>
        <color rgb="FF000000"/>
        <rFont val="Times New Roman"/>
        <family val="1"/>
      </rPr>
      <t>Library:</t>
    </r>
    <r>
      <rPr>
        <sz val="11"/>
        <color rgb="FF000000"/>
        <rFont val="Times New Roman"/>
        <family val="1"/>
      </rPr>
      <t xml:space="preserve">  Reduce the amount of reference and general collection materials purchased.  Potential to erode the currency and breadth of library reference collection and reduce the library's ability to address new program needs, purchase librarian-identified materials to address collection weaknesses, replace dated/worn materials, purchase materials to support author visits or similar point-of-interest needs.</t>
    </r>
  </si>
  <si>
    <r>
      <rPr>
        <b/>
        <sz val="11"/>
        <color theme="1"/>
        <rFont val="Times New Roman"/>
        <family val="1"/>
      </rPr>
      <t xml:space="preserve">International Services and Programs: </t>
    </r>
    <r>
      <rPr>
        <sz val="11"/>
        <color theme="1"/>
        <rFont val="Times New Roman"/>
        <family val="1"/>
      </rPr>
      <t xml:space="preserve"> Reduce and by 2018 eliminate funding to support faculty research and cooperative work with international partner institutions: this action decreases our ability to support faculty development and to strengthen and sustain meaningful partnerships.</t>
    </r>
  </si>
  <si>
    <r>
      <rPr>
        <b/>
        <sz val="11"/>
        <color rgb="FF000000"/>
        <rFont val="Times New Roman"/>
        <family val="1"/>
      </rPr>
      <t xml:space="preserve">Center  for Teaching and Learning: </t>
    </r>
    <r>
      <rPr>
        <sz val="11"/>
        <color rgb="FF000000"/>
        <rFont val="Times New Roman"/>
        <family val="1"/>
      </rPr>
      <t xml:space="preserve"> Reduce the operating budget.</t>
    </r>
  </si>
  <si>
    <r>
      <t>Testing:</t>
    </r>
    <r>
      <rPr>
        <sz val="11"/>
        <color rgb="FF000000"/>
        <rFont val="Times New Roman"/>
        <family val="1"/>
      </rPr>
      <t xml:space="preserve">  Reduce operating supplies.</t>
    </r>
  </si>
  <si>
    <r>
      <rPr>
        <b/>
        <sz val="11"/>
        <color theme="1"/>
        <rFont val="Times New Roman"/>
        <family val="1"/>
      </rPr>
      <t>Office of Research and Sponsored Operation</t>
    </r>
    <r>
      <rPr>
        <sz val="11"/>
        <color theme="1"/>
        <rFont val="Times New Roman"/>
        <family val="1"/>
      </rPr>
      <t>s:  Reduce travel supply funding</t>
    </r>
  </si>
  <si>
    <r>
      <rPr>
        <b/>
        <sz val="11"/>
        <color theme="1"/>
        <rFont val="Times New Roman"/>
        <family val="1"/>
      </rPr>
      <t xml:space="preserve">Coliseum:  </t>
    </r>
    <r>
      <rPr>
        <sz val="11"/>
        <color theme="1"/>
        <rFont val="Times New Roman"/>
        <family val="1"/>
      </rPr>
      <t>Eliminate one Intern position per semester.  Eliminating an internship position will hurt both our operations and our opportunity to develop employees in order to prepare them for the next level.  Our success rate for interns has been very high with many of our candidates obtaining graduate assistantships or full time positions in the field.</t>
    </r>
  </si>
  <si>
    <r>
      <rPr>
        <b/>
        <sz val="11"/>
        <color theme="1"/>
        <rFont val="Times New Roman"/>
        <family val="1"/>
      </rPr>
      <t xml:space="preserve">Coliseum:  </t>
    </r>
    <r>
      <rPr>
        <sz val="11"/>
        <color theme="1"/>
        <rFont val="Times New Roman"/>
        <family val="1"/>
      </rPr>
      <t>Reduce the departmental travel.  The Coliseum is devoted to provide professional development opportunities for full time staff members as well as student employees and interns. Cutting key travel allocations will decrease the opportunities we have to develop our staff as a whole.</t>
    </r>
  </si>
  <si>
    <r>
      <rPr>
        <b/>
        <sz val="11"/>
        <color theme="1"/>
        <rFont val="Times New Roman"/>
        <family val="1"/>
      </rPr>
      <t xml:space="preserve">VPAA Office:  </t>
    </r>
    <r>
      <rPr>
        <sz val="11"/>
        <color theme="1"/>
        <rFont val="Times New Roman"/>
        <family val="1"/>
      </rPr>
      <t>Reduce funding used as matching requirement for internal grants.</t>
    </r>
  </si>
  <si>
    <r>
      <rPr>
        <b/>
        <sz val="11"/>
        <color theme="1"/>
        <rFont val="Times New Roman"/>
        <family val="1"/>
      </rPr>
      <t xml:space="preserve">VPAA Office:  </t>
    </r>
    <r>
      <rPr>
        <sz val="11"/>
        <color theme="1"/>
        <rFont val="Times New Roman"/>
        <family val="1"/>
      </rPr>
      <t>Reduce operational costs.</t>
    </r>
  </si>
  <si>
    <t>College of Education:  Reduce 2 faculty positions from a retirement or resignation.  This will reduce approximately 100 student seats in courses.  Since it will take 2 faculty lines in total to equal the necessary cuts, approximately 200 seats will be lost, having a negative impact on time to graduation for both undergraduates and graduate students.</t>
  </si>
  <si>
    <r>
      <rPr>
        <b/>
        <sz val="11"/>
        <color theme="1"/>
        <rFont val="Times New Roman"/>
        <family val="1"/>
      </rPr>
      <t>Townsend Center:</t>
    </r>
    <r>
      <rPr>
        <sz val="11"/>
        <color theme="1"/>
        <rFont val="Times New Roman"/>
        <family val="1"/>
      </rPr>
      <t xml:space="preserve">  Reduce professional development and Travel. We only have $2,500 at the most as we must take it out of Operating Funds.  We have never had a truly funded Travel Budget.  Yet the facility cannot operate unless the staff are properly trained.  Our current Travel Fund was taken out of our Operating Budget, which is less that HALF of the Original Operating budget when the Facility opened over 25 years ago.  Our Operating, SA and Travel Budgets are all funded at about 25% of anything close to being realistic when you factor in 25 years of inflation.</t>
    </r>
  </si>
  <si>
    <r>
      <rPr>
        <b/>
        <sz val="11"/>
        <color theme="1"/>
        <rFont val="Times New Roman"/>
        <family val="1"/>
      </rPr>
      <t xml:space="preserve">CBE: </t>
    </r>
    <r>
      <rPr>
        <sz val="11"/>
        <color theme="1"/>
        <rFont val="Times New Roman"/>
        <family val="1"/>
      </rPr>
      <t>The travel budget would be reduced by $3,000 (90%) eliminating all professional development opportunities for staff.  The additional $340 will be reduced from supplies.  SI - 4,A,3.</t>
    </r>
  </si>
  <si>
    <r>
      <rPr>
        <b/>
        <sz val="11"/>
        <color theme="1"/>
        <rFont val="Times New Roman"/>
        <family val="1"/>
      </rPr>
      <t>Commencement:</t>
    </r>
    <r>
      <rPr>
        <sz val="11"/>
        <color theme="1"/>
        <rFont val="Times New Roman"/>
        <family val="1"/>
      </rPr>
      <t xml:space="preserve"> There is no room to reduce the budget so we would have to adjust the Director's Overhead so that the Auxiliaries absorbed the $352 Annually</t>
    </r>
  </si>
  <si>
    <r>
      <rPr>
        <b/>
        <sz val="11"/>
        <color theme="1"/>
        <rFont val="Times New Roman"/>
        <family val="1"/>
      </rPr>
      <t>Human Resources:</t>
    </r>
    <r>
      <rPr>
        <sz val="11"/>
        <color theme="1"/>
        <rFont val="Times New Roman"/>
        <family val="1"/>
      </rPr>
      <t xml:space="preserve">  Elimination of casual labor position line </t>
    </r>
  </si>
  <si>
    <r>
      <rPr>
        <b/>
        <sz val="11"/>
        <color theme="1"/>
        <rFont val="Times New Roman"/>
        <family val="1"/>
      </rPr>
      <t>Human Resources:</t>
    </r>
    <r>
      <rPr>
        <sz val="11"/>
        <color theme="1"/>
        <rFont val="Times New Roman"/>
        <family val="1"/>
      </rPr>
      <t xml:space="preserve">  Reduce a portion of</t>
    </r>
    <r>
      <rPr>
        <i/>
        <sz val="11"/>
        <color theme="1"/>
        <rFont val="Times New Roman"/>
        <family val="1"/>
      </rPr>
      <t xml:space="preserve"> Student Assistant</t>
    </r>
    <r>
      <rPr>
        <sz val="11"/>
        <color theme="1"/>
        <rFont val="Times New Roman"/>
        <family val="1"/>
      </rPr>
      <t xml:space="preserve"> dollars and apply for the use of Federal Work Study funds.</t>
    </r>
  </si>
  <si>
    <r>
      <rPr>
        <b/>
        <sz val="11"/>
        <color theme="1"/>
        <rFont val="Times New Roman"/>
        <family val="1"/>
      </rPr>
      <t>Mail Services:</t>
    </r>
    <r>
      <rPr>
        <sz val="11"/>
        <color theme="1"/>
        <rFont val="Times New Roman"/>
        <family val="1"/>
      </rPr>
      <t xml:space="preserve"> We cannot cut out employees - we are extremely tight already.  So, the $3,603 Annually would have to come out of Supplies and Travel (Professional Development).  Cuts to Travel would be very detrimental to the operation - we only attend Regional and National Postal Seminars but those two conferences provide us with a great deal of insight and resources regarding the direction this very volatile "postal market" is going.  Cuts to the supply line would create significant impediments to providing the quality of service and information we provide to our customers.</t>
    </r>
  </si>
  <si>
    <r>
      <rPr>
        <b/>
        <sz val="11"/>
        <color theme="1"/>
        <rFont val="Times New Roman"/>
        <family val="1"/>
      </rPr>
      <t>Publications and Printing:</t>
    </r>
    <r>
      <rPr>
        <sz val="11"/>
        <color theme="1"/>
        <rFont val="Times New Roman"/>
        <family val="1"/>
      </rPr>
      <t xml:space="preserve"> Reduce Student Labor in order to reduce by $5,311 annually; this is significant and would quickly result in a reduction in product and service output capacity we provide to the Student Organizations, Departments , Faculty and Staff on campus.  Our f/t employees are already working at a fully optimized schedule, using highly sensitive and very expensive equipment,  and we rely heavily on student staffing for the reception areas and  low-skill tasks in our production operations; any reduction in the student staffing would pull f/t key personnel from their production activities to support roles.</t>
    </r>
  </si>
  <si>
    <r>
      <rPr>
        <b/>
        <sz val="11"/>
        <color theme="1"/>
        <rFont val="Times New Roman"/>
        <family val="1"/>
      </rPr>
      <t>Title IX:</t>
    </r>
    <r>
      <rPr>
        <sz val="11"/>
        <color theme="1"/>
        <rFont val="Times New Roman"/>
        <family val="1"/>
      </rPr>
      <t xml:space="preserve">  Reduce operating and supply budget line  </t>
    </r>
  </si>
  <si>
    <r>
      <rPr>
        <b/>
        <sz val="11"/>
        <color theme="1"/>
        <rFont val="Times New Roman"/>
        <family val="1"/>
      </rPr>
      <t>VP Business &amp; Finance:</t>
    </r>
    <r>
      <rPr>
        <sz val="11"/>
        <color theme="1"/>
        <rFont val="Times New Roman"/>
        <family val="1"/>
      </rPr>
      <t xml:space="preserve">  Reduce Planning Initiative funding which limits opportunities for professional development, testing new systems for business process improvements, etc. as well as funding unanticipated university-related costs.</t>
    </r>
  </si>
  <si>
    <r>
      <rPr>
        <b/>
        <sz val="11"/>
        <color theme="1"/>
        <rFont val="Times New Roman"/>
        <family val="1"/>
      </rPr>
      <t>Building Maintenance:</t>
    </r>
    <r>
      <rPr>
        <sz val="11"/>
        <color theme="1"/>
        <rFont val="Times New Roman"/>
        <family val="1"/>
      </rPr>
      <t xml:space="preserve">  Reduce building maintenance supplies budget:  This will be achieved by economizing on use of supplies and parts and non-critical maintenance frequencies.</t>
    </r>
  </si>
  <si>
    <r>
      <rPr>
        <b/>
        <sz val="11"/>
        <color theme="1"/>
        <rFont val="Times New Roman"/>
        <family val="1"/>
      </rPr>
      <t xml:space="preserve">Campus Planning &amp; Facilities: </t>
    </r>
    <r>
      <rPr>
        <sz val="11"/>
        <color theme="1"/>
        <rFont val="Times New Roman"/>
        <family val="1"/>
      </rPr>
      <t xml:space="preserve"> Reduce supplies budget:  This will reduce funds available for unexpected operational expenses in Campus Planning and Facilities.</t>
    </r>
  </si>
  <si>
    <r>
      <rPr>
        <b/>
        <sz val="11"/>
        <color theme="1"/>
        <rFont val="Times New Roman"/>
        <family val="1"/>
      </rPr>
      <t>CP&amp;F Project</t>
    </r>
    <r>
      <rPr>
        <sz val="11"/>
        <color theme="1"/>
        <rFont val="Times New Roman"/>
        <family val="1"/>
      </rPr>
      <t>: This will reduce our ability to fund strategic facilities projects, including repairs and improvements to campus infrastructure.</t>
    </r>
  </si>
  <si>
    <r>
      <rPr>
        <b/>
        <sz val="11"/>
        <color theme="1"/>
        <rFont val="Times New Roman"/>
        <family val="1"/>
      </rPr>
      <t xml:space="preserve">Custodial Services: </t>
    </r>
    <r>
      <rPr>
        <sz val="11"/>
        <color theme="1"/>
        <rFont val="Times New Roman"/>
        <family val="1"/>
      </rPr>
      <t xml:space="preserve"> Reduce custodial positions from full time to 30 hrs/per week (applied to vacant positions):   This will be achieved by a reduction of task frequencies in academic and administrative facilities.</t>
    </r>
  </si>
  <si>
    <r>
      <rPr>
        <b/>
        <sz val="11"/>
        <color theme="1"/>
        <rFont val="Times New Roman"/>
        <family val="1"/>
      </rPr>
      <t>Custodial Services:</t>
    </r>
    <r>
      <rPr>
        <sz val="11"/>
        <color theme="1"/>
        <rFont val="Times New Roman"/>
        <family val="1"/>
      </rPr>
      <t xml:space="preserve">  Reduce custodial positions from full time to 30 hrs/per week (applied to vacant positions):   This will be achieved by a reduction of task frequencies in academic and administrative facilities.</t>
    </r>
  </si>
  <si>
    <r>
      <rPr>
        <b/>
        <sz val="11"/>
        <color theme="1"/>
        <rFont val="Times New Roman"/>
        <family val="1"/>
      </rPr>
      <t>Custodial Services:</t>
    </r>
    <r>
      <rPr>
        <sz val="11"/>
        <color theme="1"/>
        <rFont val="Times New Roman"/>
        <family val="1"/>
      </rPr>
      <t xml:space="preserve">  Reduce custodial supplies budget for E&amp;G buildings: This will be achieved by economizing on use of chemicals, paper goods, and small tools and equipment.</t>
    </r>
  </si>
  <si>
    <r>
      <rPr>
        <b/>
        <sz val="11"/>
        <color theme="1"/>
        <rFont val="Times New Roman"/>
        <family val="1"/>
      </rPr>
      <t>Landscaping &amp; Grounds:</t>
    </r>
    <r>
      <rPr>
        <sz val="11"/>
        <color theme="1"/>
        <rFont val="Times New Roman"/>
        <family val="1"/>
      </rPr>
      <t xml:space="preserve">  Reduce grounds supplies budget: This will be achieved by economizing on use of fertilizers and chemicals and reducing seasonal plantings and beautification projects</t>
    </r>
  </si>
  <si>
    <r>
      <rPr>
        <b/>
        <sz val="11"/>
        <color rgb="FF000000"/>
        <rFont val="Times New Roman"/>
        <family val="1"/>
      </rPr>
      <t>Planning &amp; Construction Services:</t>
    </r>
    <r>
      <rPr>
        <sz val="11"/>
        <color rgb="FF000000"/>
        <rFont val="Times New Roman"/>
        <family val="1"/>
      </rPr>
      <t xml:space="preserve"> Reduce Casual Labor budget line item: Reducing this line item will reduce UWG's ability to prepare comprehensive and cohesive BOR Integrated review and due diligence documents in a timely manner.  This may have a negative impact in UWG capital funding requests and strategic initiatives.  This could hinder UWG's opportunity to attract and retain high caliber students, faculty and staff.</t>
    </r>
  </si>
  <si>
    <r>
      <rPr>
        <b/>
        <sz val="11"/>
        <color theme="1"/>
        <rFont val="Times New Roman"/>
        <family val="1"/>
      </rPr>
      <t>Risk Management:</t>
    </r>
    <r>
      <rPr>
        <sz val="11"/>
        <color theme="1"/>
        <rFont val="Times New Roman"/>
        <family val="1"/>
      </rPr>
      <t xml:space="preserve">  Reduce funding for </t>
    </r>
    <r>
      <rPr>
        <i/>
        <sz val="11"/>
        <color theme="1"/>
        <rFont val="Times New Roman"/>
        <family val="1"/>
      </rPr>
      <t>Student Assistants</t>
    </r>
    <r>
      <rPr>
        <sz val="11"/>
        <color theme="1"/>
        <rFont val="Times New Roman"/>
        <family val="1"/>
      </rPr>
      <t>. This will reduce resources available for production of UWG training programs.</t>
    </r>
  </si>
  <si>
    <r>
      <rPr>
        <b/>
        <sz val="11"/>
        <color theme="1"/>
        <rFont val="Times New Roman"/>
        <family val="1"/>
      </rPr>
      <t xml:space="preserve">Utilities: </t>
    </r>
    <r>
      <rPr>
        <sz val="11"/>
        <color theme="1"/>
        <rFont val="Times New Roman"/>
        <family val="1"/>
      </rPr>
      <t xml:space="preserve"> Reduction of utility budget for E&amp;G facilities:  This reduction will be accomplished by modifying building operating schedules, set-points, and recovery of utility consumption costs for third-party events.</t>
    </r>
  </si>
  <si>
    <r>
      <rPr>
        <b/>
        <sz val="11"/>
        <color theme="1"/>
        <rFont val="Times New Roman"/>
        <family val="1"/>
      </rPr>
      <t xml:space="preserve">University Communications &amp; Marketing:  </t>
    </r>
    <r>
      <rPr>
        <sz val="11"/>
        <color theme="1"/>
        <rFont val="Times New Roman"/>
        <family val="1"/>
      </rPr>
      <t>Slightly reduce the funding in the Go West campaign budget.  This slight reduction will not adversely impact our outreach capabilities.</t>
    </r>
    <r>
      <rPr>
        <b/>
        <sz val="11"/>
        <color theme="1"/>
        <rFont val="Times New Roman"/>
        <family val="1"/>
      </rPr>
      <t xml:space="preserve">                                   </t>
    </r>
    <r>
      <rPr>
        <sz val="11"/>
        <color theme="1"/>
        <rFont val="Times New Roman"/>
        <family val="1"/>
      </rPr>
      <t xml:space="preserve">                                                                                                              </t>
    </r>
  </si>
  <si>
    <r>
      <t xml:space="preserve">Reduce Institutional Reserve:  </t>
    </r>
    <r>
      <rPr>
        <sz val="11"/>
        <color theme="1"/>
        <rFont val="Times New Roman"/>
        <family val="1"/>
      </rPr>
      <t>To allow departments to manage the strategic reductions planned for years 2 and 3, the institutional reserve will shoulder the majority of the burden in year one.</t>
    </r>
  </si>
  <si>
    <r>
      <rPr>
        <b/>
        <sz val="11"/>
        <rFont val="Times New Roman"/>
        <family val="1"/>
      </rPr>
      <t>IEA:</t>
    </r>
    <r>
      <rPr>
        <sz val="11"/>
        <rFont val="Times New Roman"/>
        <family val="1"/>
      </rPr>
      <t xml:space="preserve">  Reduce Graduate Assistant positions (2) by one-half.</t>
    </r>
  </si>
  <si>
    <t>TOTAL</t>
  </si>
  <si>
    <r>
      <t>Employee Trends (</t>
    </r>
    <r>
      <rPr>
        <b/>
        <sz val="11"/>
        <color theme="0"/>
        <rFont val="Times New Roman"/>
        <family val="1"/>
      </rPr>
      <t>Headcount of Filled positions on Day of Data Extract</t>
    </r>
    <r>
      <rPr>
        <b/>
        <sz val="15"/>
        <color theme="0"/>
        <rFont val="Times New Roman"/>
        <family val="1"/>
      </rPr>
      <t>)</t>
    </r>
  </si>
  <si>
    <r>
      <rPr>
        <b/>
        <sz val="11"/>
        <color theme="1"/>
        <rFont val="Times New Roman"/>
        <family val="1"/>
      </rPr>
      <t>Townsend Center:</t>
    </r>
    <r>
      <rPr>
        <sz val="11"/>
        <color theme="1"/>
        <rFont val="Times New Roman"/>
        <family val="1"/>
      </rPr>
      <t xml:space="preserve">   Reduce Student Assistant budget.  We only have $9,000, yet we spend nearly $40,000 annually on student labor. We are forced to charge Actual Expenses to Departments and Rental Clients using the Facility.  </t>
    </r>
    <r>
      <rPr>
        <sz val="11"/>
        <color rgb="FFFF0000"/>
        <rFont val="Times New Roman"/>
        <family val="1"/>
      </rPr>
      <t/>
    </r>
  </si>
  <si>
    <r>
      <rPr>
        <b/>
        <sz val="11"/>
        <rFont val="Times New Roman"/>
        <family val="1"/>
      </rPr>
      <t>Internal Audit:</t>
    </r>
    <r>
      <rPr>
        <sz val="11"/>
        <rFont val="Times New Roman"/>
        <family val="1"/>
      </rPr>
      <t xml:space="preserve">  Reduce Travel Related to Training Opportunities</t>
    </r>
  </si>
  <si>
    <r>
      <rPr>
        <b/>
        <sz val="11"/>
        <rFont val="Times New Roman"/>
        <family val="1"/>
      </rPr>
      <t>General Counsel:</t>
    </r>
    <r>
      <rPr>
        <sz val="11"/>
        <rFont val="Times New Roman"/>
        <family val="1"/>
      </rPr>
      <t xml:space="preserve">  Since 97% of the budget of the UGC is personal salary, any cuts must be taken out of either travel or operating expenses.  Since the Georgia Bar requires Continuing Legal Education at a cost between $300 to $500 annually, this is one area that cannot be cut.  Otherwise, the reduction should be taken from the remaining operating or travel expense.  Reduce Operating and Supplies (currently set at $2,420).</t>
    </r>
  </si>
  <si>
    <r>
      <rPr>
        <b/>
        <sz val="11"/>
        <rFont val="Times New Roman"/>
        <family val="1"/>
      </rPr>
      <t>General Counsel:</t>
    </r>
    <r>
      <rPr>
        <sz val="11"/>
        <rFont val="Times New Roman"/>
        <family val="1"/>
      </rPr>
      <t xml:space="preserve">  By FY 2018, the position for the Policy Compliance Analyst might not be necessary.</t>
    </r>
  </si>
  <si>
    <r>
      <rPr>
        <b/>
        <sz val="11"/>
        <rFont val="Times New Roman"/>
        <family val="1"/>
      </rPr>
      <t>ITS:</t>
    </r>
    <r>
      <rPr>
        <sz val="11"/>
        <rFont val="Times New Roman"/>
        <family val="1"/>
      </rPr>
      <t xml:space="preserve">  Operating funds reduction due to the change in pricing on the Google email archiving product</t>
    </r>
  </si>
  <si>
    <r>
      <rPr>
        <b/>
        <sz val="11"/>
        <rFont val="Times New Roman"/>
        <family val="1"/>
      </rPr>
      <t>ITS:</t>
    </r>
    <r>
      <rPr>
        <sz val="11"/>
        <rFont val="Times New Roman"/>
        <family val="1"/>
      </rPr>
      <t xml:space="preserve">  Temporary Labor, Student Assistant, and Graduate Assistant Funds</t>
    </r>
  </si>
  <si>
    <r>
      <rPr>
        <b/>
        <sz val="11"/>
        <rFont val="Times New Roman"/>
        <family val="1"/>
      </rPr>
      <t>Omsbud:</t>
    </r>
    <r>
      <rPr>
        <sz val="11"/>
        <rFont val="Times New Roman"/>
        <family val="1"/>
      </rPr>
      <t xml:space="preserve">  The annual budget for the Ombuds office is $76,108.  The expected budget reduction for FY16-18 is $1051 per year. These monies will be cut from the travel budget. No positions will be impacted.</t>
    </r>
  </si>
  <si>
    <r>
      <rPr>
        <b/>
        <sz val="11"/>
        <rFont val="Times New Roman"/>
        <family val="1"/>
      </rPr>
      <t>University Police:</t>
    </r>
    <r>
      <rPr>
        <sz val="11"/>
        <rFont val="Times New Roman"/>
        <family val="1"/>
      </rPr>
      <t xml:space="preserve">  Reduce casual labor - these are funds used to pay the crossing guard at the TLC. Though this will possibly increase traffic congestion and may raise some safety issues, the reworking of the street lights can compensate for the loss of this position</t>
    </r>
  </si>
  <si>
    <r>
      <rPr>
        <b/>
        <sz val="11"/>
        <rFont val="Times New Roman"/>
        <family val="1"/>
      </rPr>
      <t>President</t>
    </r>
    <r>
      <rPr>
        <sz val="11"/>
        <rFont val="Times New Roman"/>
        <family val="1"/>
      </rPr>
      <t>:  Eliminate Student Assistant Position Line.  In year 3 add a reduction to operating supplies of $2,389</t>
    </r>
  </si>
  <si>
    <r>
      <rPr>
        <b/>
        <sz val="11"/>
        <color theme="1"/>
        <rFont val="Times New Roman"/>
        <family val="1"/>
      </rPr>
      <t xml:space="preserve">Development:  </t>
    </r>
    <r>
      <rPr>
        <sz val="11"/>
        <color theme="1"/>
        <rFont val="Times New Roman"/>
        <family val="1"/>
      </rPr>
      <t>Reduction would occur from supplies and travel accounts.  Seminars and conference for staff development would be eliminated ($8,000), reducing staff training and progression opportunities, impacting ability to generate endowment gifts..  Printed solicitation appeals will be reduced ($3,617), with more concentration on email and social media, resulting in a potential reduction in alumni giving rate.</t>
    </r>
  </si>
  <si>
    <r>
      <rPr>
        <b/>
        <sz val="11"/>
        <color theme="1"/>
        <rFont val="Times New Roman"/>
        <family val="1"/>
      </rPr>
      <t xml:space="preserve">University Advancement:  </t>
    </r>
    <r>
      <rPr>
        <sz val="11"/>
        <color theme="1"/>
        <rFont val="Times New Roman"/>
        <family val="1"/>
      </rPr>
      <t>A 3% reduction in funding would result in reducing funding for the Community relations position by $12,750.00</t>
    </r>
  </si>
  <si>
    <r>
      <rPr>
        <b/>
        <sz val="11"/>
        <color theme="1"/>
        <rFont val="Times New Roman"/>
        <family val="1"/>
      </rPr>
      <t xml:space="preserve">Athletics:  </t>
    </r>
    <r>
      <rPr>
        <sz val="11"/>
        <color theme="1"/>
        <rFont val="Times New Roman"/>
        <family val="1"/>
      </rPr>
      <t xml:space="preserve">Athletics would take the following steps:  eliminate the stipend for tennis graduate assistant; reduce supplies for women's tennis budget; reduce supplies for women's track.  Both women's tennis and track field are sports added in compliance with Title IX.                                                                                                                                                                                                                                                                                                   </t>
    </r>
  </si>
  <si>
    <r>
      <rPr>
        <b/>
        <sz val="11"/>
        <color theme="1"/>
        <rFont val="Times New Roman"/>
        <family val="1"/>
      </rPr>
      <t xml:space="preserve">Alumni Relations:  </t>
    </r>
    <r>
      <rPr>
        <sz val="11"/>
        <color theme="1"/>
        <rFont val="Times New Roman"/>
        <family val="1"/>
      </rPr>
      <t xml:space="preserve">Reduce travel and mailings, which would reduce the ability  to reach out and engage alumni, thereby lowering the alumni annual giving percentage.                                                                                                                                                                                                                                                                                       </t>
    </r>
  </si>
  <si>
    <r>
      <rPr>
        <b/>
        <sz val="11"/>
        <color theme="1"/>
        <rFont val="Times New Roman"/>
        <family val="1"/>
      </rPr>
      <t xml:space="preserve">Advancement Services:  </t>
    </r>
    <r>
      <rPr>
        <sz val="11"/>
        <color theme="1"/>
        <rFont val="Times New Roman"/>
        <family val="1"/>
      </rPr>
      <t xml:space="preserve">Reducing by 4.5% over the three year period would require eliminating the following software subscriptions:  Crescendo planned giving software (greatly diminishing planned giving capability), Alumni Finder (loss of capability to research and contact/solicit lost constituents), Foundation Center (reducing capability to research and match interests/solicit Foundation gifts). Blackbaud Fundraising Solutions (eliminating ability to provide staff on-line training and development).  Reducing budget for travel &amp; registration fees to conferences would further impact staff development. </t>
    </r>
  </si>
  <si>
    <r>
      <rPr>
        <b/>
        <sz val="11"/>
        <color theme="1"/>
        <rFont val="Times New Roman"/>
        <family val="1"/>
      </rPr>
      <t xml:space="preserve">Vice President - SAEM:  </t>
    </r>
    <r>
      <rPr>
        <sz val="11"/>
        <color theme="1"/>
        <rFont val="Times New Roman"/>
        <family val="1"/>
      </rPr>
      <t>Temporary Employees</t>
    </r>
  </si>
  <si>
    <r>
      <rPr>
        <b/>
        <sz val="11"/>
        <color theme="1"/>
        <rFont val="Times New Roman"/>
        <family val="1"/>
      </rPr>
      <t>Student Involvement (CSI):</t>
    </r>
    <r>
      <rPr>
        <sz val="11"/>
        <color theme="1"/>
        <rFont val="Times New Roman"/>
        <family val="1"/>
      </rPr>
      <t xml:space="preserve">  Operations , OrgSync, Student Assistants, &amp; Travel</t>
    </r>
  </si>
  <si>
    <r>
      <rPr>
        <b/>
        <sz val="11"/>
        <color theme="1"/>
        <rFont val="Times New Roman"/>
        <family val="1"/>
      </rPr>
      <t>University Recreation:</t>
    </r>
    <r>
      <rPr>
        <sz val="11"/>
        <color theme="1"/>
        <rFont val="Times New Roman"/>
        <family val="1"/>
      </rPr>
      <t xml:space="preserve">  Travel</t>
    </r>
  </si>
  <si>
    <r>
      <rPr>
        <b/>
        <sz val="11"/>
        <color theme="1"/>
        <rFont val="Times New Roman"/>
        <family val="1"/>
      </rPr>
      <t>Club Sports:</t>
    </r>
    <r>
      <rPr>
        <sz val="11"/>
        <color theme="1"/>
        <rFont val="Times New Roman"/>
        <family val="1"/>
      </rPr>
      <t xml:space="preserve">  Travel</t>
    </r>
  </si>
  <si>
    <r>
      <rPr>
        <b/>
        <sz val="11"/>
        <color theme="1"/>
        <rFont val="Times New Roman"/>
        <family val="1"/>
      </rPr>
      <t xml:space="preserve">Career Services:  </t>
    </r>
    <r>
      <rPr>
        <sz val="11"/>
        <color theme="1"/>
        <rFont val="Times New Roman"/>
        <family val="1"/>
      </rPr>
      <t>Testing Assessments, Follow-up</t>
    </r>
  </si>
  <si>
    <r>
      <rPr>
        <b/>
        <sz val="11"/>
        <color theme="1"/>
        <rFont val="Times New Roman"/>
        <family val="1"/>
      </rPr>
      <t>Center for Diversity and Inclusion:</t>
    </r>
    <r>
      <rPr>
        <sz val="11"/>
        <color theme="1"/>
        <rFont val="Times New Roman"/>
        <family val="1"/>
      </rPr>
      <t xml:space="preserve">  Operating  expenses</t>
    </r>
  </si>
  <si>
    <r>
      <rPr>
        <b/>
        <sz val="11"/>
        <color theme="1"/>
        <rFont val="Times New Roman"/>
        <family val="1"/>
      </rPr>
      <t xml:space="preserve">Enrollment Services Center:  </t>
    </r>
    <r>
      <rPr>
        <sz val="11"/>
        <color theme="1"/>
        <rFont val="Times New Roman"/>
        <family val="1"/>
      </rPr>
      <t>Travel</t>
    </r>
  </si>
  <si>
    <r>
      <rPr>
        <b/>
        <sz val="11"/>
        <color theme="1"/>
        <rFont val="Times New Roman"/>
        <family val="1"/>
      </rPr>
      <t>Counseling:</t>
    </r>
    <r>
      <rPr>
        <sz val="11"/>
        <color theme="1"/>
        <rFont val="Times New Roman"/>
        <family val="1"/>
      </rPr>
      <t xml:space="preserve">  Operations $9,732 &amp; Travel $2,000</t>
    </r>
  </si>
  <si>
    <r>
      <rPr>
        <b/>
        <sz val="11"/>
        <color theme="1"/>
        <rFont val="Times New Roman"/>
        <family val="1"/>
      </rPr>
      <t>Duplicating and XEROX:</t>
    </r>
    <r>
      <rPr>
        <sz val="11"/>
        <color theme="1"/>
        <rFont val="Times New Roman"/>
        <family val="1"/>
      </rPr>
      <t xml:space="preserve"> Reduce Student Labor and Supplies in order to reduce by $9,660.  This area is the primary area that supports "students" ; through black &amp; white copy, printing, color copy, formatting for projects, binding, collating, etc.  Because the equipment is somewhat easier to use and the materials used are inexpensive, we have less risk and thus rely heavily on our student workers to staff this area with one f/t employee overseeing.  Cutting back student staffing would greatly hinder our capacity and ability to service student needs.</t>
    </r>
  </si>
  <si>
    <r>
      <rPr>
        <b/>
        <sz val="11"/>
        <rFont val="Times New Roman"/>
        <family val="1"/>
      </rPr>
      <t>University Police:</t>
    </r>
    <r>
      <rPr>
        <sz val="11"/>
        <rFont val="Times New Roman"/>
        <family val="1"/>
      </rPr>
      <t xml:space="preserve">  Reduce available Wolf Guard positions by 2.5 slots. Each Wolf Guard works approximately 420 hours in an academic year.  The reduction will eliminate 2.5 positions the second year and another 2.5 positions in the third year. We currently employee 10 Wolf Guards.  These students play an important role in the overall security of the campus safety.</t>
    </r>
  </si>
  <si>
    <r>
      <rPr>
        <b/>
        <sz val="11"/>
        <rFont val="Times New Roman"/>
        <family val="1"/>
      </rPr>
      <t>President:</t>
    </r>
    <r>
      <rPr>
        <sz val="11"/>
        <rFont val="Times New Roman"/>
        <family val="1"/>
      </rPr>
      <t xml:space="preserve">  Eliminate the "Engage West" initiative.  This has been a critical initiative that is bringing the campus together; promoting the strategic imperatives of the university's new strategic plan; building community among on-campus constituents; and creating efficiencies in operational practices.  Student success can be greatly enhanced by having more engage employees.</t>
    </r>
  </si>
  <si>
    <r>
      <rPr>
        <b/>
        <sz val="11"/>
        <color theme="1"/>
        <rFont val="Times New Roman"/>
        <family val="1"/>
      </rPr>
      <t>Budget Services:</t>
    </r>
    <r>
      <rPr>
        <sz val="11"/>
        <color theme="1"/>
        <rFont val="Times New Roman"/>
        <family val="1"/>
      </rPr>
      <t xml:space="preserve">  Reduce Departmental Associate position to .84 FTE.  This will be possible with the ePAR implementation eliminating the need to maintain a manual tracking log.  The reduction in workload was to be filled with document management and department coding upkeep functions.  Those tasks are currently shared by the Director and the Budget Program Specialist.  With the reduced FTE, those duties will be shared among everyone as time permit. ($5,717 salary + $1,144 benefits)</t>
    </r>
  </si>
  <si>
    <r>
      <rPr>
        <b/>
        <sz val="11"/>
        <color theme="1"/>
        <rFont val="Times New Roman"/>
        <family val="1"/>
      </rPr>
      <t>Controller:</t>
    </r>
    <r>
      <rPr>
        <sz val="11"/>
        <color theme="1"/>
        <rFont val="Times New Roman"/>
        <family val="1"/>
      </rPr>
      <t xml:space="preserve">  Elimination of Accountant - Intermediate position that is currently vacant.  Elimination of this position minimizes the resource impact to Purchasing, Bursar, Central Receiving areas; however,  negatively impacts to the Office of the Controller accounting staff in their ability to meet reporting deadlines and process changes to the general ledger.  Negatively impacts strategic imperative #4, Goal C, Objective 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</si>
</sst>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_);_(&quot;$&quot;* \(#,##0.0000\);_(&quot;$&quot;* &quot;-&quot;??_);_(@_)"/>
    <numFmt numFmtId="167" formatCode="0.0%"/>
    <numFmt numFmtId="168" formatCode="&quot;$&quot;#,##0"/>
  </numFmts>
  <fonts count="42" x14ac:knownFonts="1">
    <font>
      <sz val="11"/>
      <color theme="1"/>
      <name val="Calibri"/>
      <family val="2"/>
      <scheme val="minor"/>
    </font>
    <font>
      <sz val="11"/>
      <color theme="1"/>
      <name val="Calibri"/>
      <family val="2"/>
      <scheme val="minor"/>
    </font>
    <font>
      <sz val="11"/>
      <color indexed="8"/>
      <name val="Calibri"/>
      <family val="2"/>
    </font>
    <font>
      <sz val="10"/>
      <color theme="1"/>
      <name val="Arial"/>
      <family val="2"/>
    </font>
    <font>
      <sz val="10"/>
      <name val="MS Sans Serif"/>
      <family val="2"/>
    </font>
    <font>
      <b/>
      <sz val="12"/>
      <name val="Times New Roman"/>
      <family val="1"/>
    </font>
    <font>
      <sz val="12"/>
      <name val="Times New Roman"/>
      <family val="1"/>
    </font>
    <font>
      <sz val="11"/>
      <color theme="1"/>
      <name val="Times New Roman"/>
      <family val="1"/>
    </font>
    <font>
      <b/>
      <sz val="11"/>
      <color theme="1"/>
      <name val="Times New Roman"/>
      <family val="1"/>
    </font>
    <font>
      <b/>
      <sz val="14"/>
      <color theme="1"/>
      <name val="Times New Roman"/>
      <family val="1"/>
    </font>
    <font>
      <sz val="14"/>
      <color theme="1"/>
      <name val="Times New Roman"/>
      <family val="1"/>
    </font>
    <font>
      <b/>
      <i/>
      <sz val="12"/>
      <name val="Times New Roman"/>
      <family val="1"/>
    </font>
    <font>
      <b/>
      <sz val="12"/>
      <color theme="1"/>
      <name val="Times New Roman"/>
      <family val="1"/>
    </font>
    <font>
      <b/>
      <sz val="9"/>
      <color theme="1"/>
      <name val="Times New Roman"/>
      <family val="1"/>
    </font>
    <font>
      <i/>
      <sz val="9"/>
      <name val="Times New Roman"/>
      <family val="1"/>
    </font>
    <font>
      <i/>
      <u/>
      <sz val="9"/>
      <name val="Times New Roman"/>
      <family val="1"/>
    </font>
    <font>
      <b/>
      <sz val="16"/>
      <color theme="1"/>
      <name val="Times New Roman"/>
      <family val="1"/>
    </font>
    <font>
      <sz val="16"/>
      <color theme="1"/>
      <name val="Times New Roman"/>
      <family val="1"/>
    </font>
    <font>
      <b/>
      <sz val="11"/>
      <name val="Times New Roman"/>
      <family val="1"/>
    </font>
    <font>
      <b/>
      <sz val="14"/>
      <name val="Times New Roman"/>
      <family val="1"/>
    </font>
    <font>
      <sz val="11"/>
      <name val="Times New Roman"/>
      <family val="1"/>
    </font>
    <font>
      <b/>
      <sz val="15"/>
      <color theme="0"/>
      <name val="Times New Roman"/>
      <family val="1"/>
    </font>
    <font>
      <sz val="12"/>
      <color theme="1"/>
      <name val="Times New Roman"/>
      <family val="1"/>
    </font>
    <font>
      <b/>
      <i/>
      <sz val="11"/>
      <color theme="1"/>
      <name val="Times New Roman"/>
      <family val="1"/>
    </font>
    <font>
      <i/>
      <sz val="11"/>
      <color theme="1"/>
      <name val="Times New Roman"/>
      <family val="1"/>
    </font>
    <font>
      <b/>
      <i/>
      <u/>
      <sz val="11"/>
      <color theme="1"/>
      <name val="Times New Roman"/>
      <family val="1"/>
    </font>
    <font>
      <sz val="10"/>
      <name val="Times New Roman"/>
      <family val="1"/>
    </font>
    <font>
      <b/>
      <sz val="9"/>
      <name val="Times New Roman"/>
      <family val="1"/>
    </font>
    <font>
      <u/>
      <sz val="12"/>
      <color theme="1"/>
      <name val="Times New Roman"/>
      <family val="1"/>
    </font>
    <font>
      <b/>
      <u/>
      <sz val="14"/>
      <color theme="1"/>
      <name val="Times New Roman"/>
      <family val="1"/>
    </font>
    <font>
      <b/>
      <sz val="16"/>
      <color rgb="FF000000"/>
      <name val="Times New Roman"/>
    </font>
    <font>
      <sz val="11"/>
      <color rgb="FF000000"/>
      <name val="Times New Roman"/>
    </font>
    <font>
      <sz val="12"/>
      <color theme="1"/>
      <name val="Calibri"/>
      <family val="2"/>
      <scheme val="minor"/>
    </font>
    <font>
      <sz val="11"/>
      <color rgb="FF000000"/>
      <name val="Times New Roman"/>
      <family val="1"/>
    </font>
    <font>
      <b/>
      <sz val="11"/>
      <color rgb="FF000000"/>
      <name val="Times New Roman"/>
      <family val="1"/>
    </font>
    <font>
      <b/>
      <sz val="11"/>
      <color theme="0"/>
      <name val="Times New Roman"/>
      <family val="1"/>
    </font>
    <font>
      <sz val="11"/>
      <color rgb="FFFF0000"/>
      <name val="Times New Roman"/>
      <family val="1"/>
    </font>
    <font>
      <b/>
      <sz val="14"/>
      <color rgb="FF0416C6"/>
      <name val="Times New Roman"/>
      <family val="1"/>
    </font>
    <font>
      <sz val="11.5"/>
      <name val="Times New Roman"/>
      <family val="1"/>
    </font>
    <font>
      <sz val="11.5"/>
      <color theme="1"/>
      <name val="Times New Roman"/>
      <family val="1"/>
    </font>
    <font>
      <b/>
      <sz val="11.5"/>
      <name val="Times New Roman"/>
      <family val="1"/>
    </font>
    <font>
      <b/>
      <sz val="11.5"/>
      <color theme="1"/>
      <name val="Times New Roman"/>
      <family val="1"/>
    </font>
  </fonts>
  <fills count="8">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s>
  <cellStyleXfs count="14">
    <xf numFmtId="0" fontId="0" fillId="0" borderId="0"/>
    <xf numFmtId="44" fontId="1" fillId="0" borderId="0" applyFont="0" applyFill="0" applyBorder="0" applyAlignment="0" applyProtection="0"/>
    <xf numFmtId="44" fontId="2" fillId="0" borderId="0" applyFont="0" applyFill="0" applyBorder="0" applyAlignment="0" applyProtection="0"/>
    <xf numFmtId="0" fontId="1"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0" fillId="0" borderId="0"/>
    <xf numFmtId="0" fontId="32" fillId="0" borderId="0"/>
    <xf numFmtId="44" fontId="32" fillId="0" borderId="0" applyFont="0" applyFill="0" applyBorder="0" applyAlignment="0" applyProtection="0"/>
  </cellStyleXfs>
  <cellXfs count="208">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7" fillId="0" borderId="0" xfId="0" applyFont="1"/>
    <xf numFmtId="0" fontId="10" fillId="0" borderId="0" xfId="0" applyFont="1"/>
    <xf numFmtId="14" fontId="5" fillId="0" borderId="1" xfId="0" applyNumberFormat="1" applyFont="1" applyBorder="1" applyAlignment="1">
      <alignment horizontal="center" vertical="center" wrapText="1"/>
    </xf>
    <xf numFmtId="0" fontId="12" fillId="0" borderId="0" xfId="0" applyFont="1"/>
    <xf numFmtId="0" fontId="9" fillId="0" borderId="0" xfId="0" applyFont="1"/>
    <xf numFmtId="164" fontId="7" fillId="0" borderId="0" xfId="1" applyNumberFormat="1" applyFont="1"/>
    <xf numFmtId="0" fontId="7" fillId="0" borderId="1" xfId="0" applyFont="1" applyBorder="1"/>
    <xf numFmtId="0" fontId="5" fillId="0" borderId="1" xfId="0" applyFont="1" applyBorder="1" applyAlignment="1">
      <alignment horizontal="left" vertical="center" wrapText="1"/>
    </xf>
    <xf numFmtId="0" fontId="7" fillId="0" borderId="0" xfId="0" applyFont="1" applyAlignment="1">
      <alignment horizontal="center"/>
    </xf>
    <xf numFmtId="0" fontId="17" fillId="0" borderId="0" xfId="0" applyFont="1"/>
    <xf numFmtId="0" fontId="18" fillId="3" borderId="1" xfId="0" applyFont="1" applyFill="1" applyBorder="1" applyAlignment="1">
      <alignment horizontal="center"/>
    </xf>
    <xf numFmtId="0" fontId="19" fillId="3" borderId="1" xfId="0" applyFont="1" applyFill="1" applyBorder="1" applyAlignment="1">
      <alignment horizontal="center"/>
    </xf>
    <xf numFmtId="0" fontId="19" fillId="3" borderId="1" xfId="0" applyFont="1" applyFill="1" applyBorder="1" applyAlignment="1">
      <alignment horizontal="center" wrapText="1"/>
    </xf>
    <xf numFmtId="0" fontId="20" fillId="0" borderId="0" xfId="0" applyFont="1"/>
    <xf numFmtId="0" fontId="18" fillId="2" borderId="1" xfId="0" applyFont="1" applyFill="1" applyBorder="1" applyAlignment="1">
      <alignment horizontal="center"/>
    </xf>
    <xf numFmtId="0" fontId="8" fillId="0" borderId="0" xfId="0" applyFont="1" applyAlignment="1">
      <alignment horizontal="center"/>
    </xf>
    <xf numFmtId="0" fontId="9" fillId="0" borderId="0" xfId="0" applyFont="1" applyAlignment="1">
      <alignment vertical="center"/>
    </xf>
    <xf numFmtId="0" fontId="14" fillId="0" borderId="0" xfId="0" applyFont="1" applyBorder="1" applyAlignment="1">
      <alignment horizontal="center" vertical="center" wrapText="1"/>
    </xf>
    <xf numFmtId="0" fontId="8" fillId="0" borderId="0" xfId="0" applyFont="1"/>
    <xf numFmtId="0" fontId="5" fillId="0" borderId="0" xfId="0" applyFont="1" applyBorder="1" applyAlignment="1">
      <alignment horizontal="left" vertical="center" wrapText="1"/>
    </xf>
    <xf numFmtId="0" fontId="5" fillId="0" borderId="7" xfId="0" applyFont="1" applyBorder="1" applyAlignment="1">
      <alignment horizontal="center" vertical="center" wrapText="1"/>
    </xf>
    <xf numFmtId="0" fontId="22" fillId="0" borderId="1" xfId="0" applyFont="1" applyBorder="1"/>
    <xf numFmtId="0" fontId="5" fillId="0" borderId="1" xfId="0" applyFont="1" applyBorder="1" applyAlignment="1">
      <alignment horizontal="justify" vertical="center" wrapText="1"/>
    </xf>
    <xf numFmtId="0" fontId="8" fillId="0" borderId="0" xfId="0" applyFont="1" applyAlignment="1">
      <alignment horizontal="center" wrapText="1"/>
    </xf>
    <xf numFmtId="0" fontId="11" fillId="0" borderId="5" xfId="0" applyFont="1" applyBorder="1" applyAlignment="1">
      <alignment horizontal="center" vertical="center" wrapText="1"/>
    </xf>
    <xf numFmtId="165" fontId="22" fillId="0" borderId="0" xfId="10" applyNumberFormat="1" applyFont="1" applyBorder="1"/>
    <xf numFmtId="0" fontId="12" fillId="0" borderId="1" xfId="0" applyFont="1" applyBorder="1"/>
    <xf numFmtId="0" fontId="26" fillId="0" borderId="1" xfId="0" applyFont="1" applyBorder="1" applyAlignment="1">
      <alignment horizontal="left" vertical="center" wrapText="1"/>
    </xf>
    <xf numFmtId="0" fontId="6" fillId="0" borderId="1" xfId="0" applyFont="1" applyBorder="1" applyAlignment="1">
      <alignment horizontal="left" vertical="center" wrapText="1"/>
    </xf>
    <xf numFmtId="0" fontId="9" fillId="0" borderId="0" xfId="0" applyFont="1" applyBorder="1" applyAlignment="1">
      <alignment horizontal="center"/>
    </xf>
    <xf numFmtId="0" fontId="22" fillId="0" borderId="9" xfId="0" applyFont="1" applyBorder="1"/>
    <xf numFmtId="10" fontId="6" fillId="0" borderId="0" xfId="9" applyNumberFormat="1" applyFont="1" applyBorder="1" applyAlignment="1">
      <alignment horizontal="center" vertical="center" wrapText="1"/>
    </xf>
    <xf numFmtId="0" fontId="22" fillId="0" borderId="1" xfId="0" applyFont="1" applyBorder="1" applyAlignment="1">
      <alignment wrapText="1"/>
    </xf>
    <xf numFmtId="164" fontId="6" fillId="6" borderId="0" xfId="1" applyNumberFormat="1" applyFont="1" applyFill="1" applyBorder="1" applyAlignment="1">
      <alignment horizontal="justify" vertical="center" wrapText="1"/>
    </xf>
    <xf numFmtId="6" fontId="7" fillId="0" borderId="1" xfId="1" applyNumberFormat="1" applyFont="1" applyBorder="1"/>
    <xf numFmtId="6" fontId="7" fillId="0" borderId="0" xfId="0" applyNumberFormat="1" applyFont="1"/>
    <xf numFmtId="0" fontId="5" fillId="6" borderId="3" xfId="0" applyFont="1" applyFill="1" applyBorder="1" applyAlignment="1">
      <alignment horizontal="justify" vertical="center" wrapText="1"/>
    </xf>
    <xf numFmtId="164" fontId="6" fillId="6" borderId="4" xfId="1" applyNumberFormat="1" applyFont="1" applyFill="1" applyBorder="1" applyAlignment="1">
      <alignment horizontal="justify" vertical="center" wrapText="1"/>
    </xf>
    <xf numFmtId="14" fontId="5" fillId="0" borderId="3" xfId="0" applyNumberFormat="1" applyFont="1" applyBorder="1" applyAlignment="1">
      <alignment horizontal="center" vertical="center" wrapText="1"/>
    </xf>
    <xf numFmtId="164" fontId="6" fillId="6" borderId="14" xfId="1" applyNumberFormat="1" applyFont="1" applyFill="1" applyBorder="1" applyAlignment="1">
      <alignment horizontal="justify" vertical="center" wrapText="1"/>
    </xf>
    <xf numFmtId="164" fontId="6" fillId="6" borderId="13" xfId="1" applyNumberFormat="1" applyFont="1" applyFill="1" applyBorder="1" applyAlignment="1">
      <alignment horizontal="justify" vertical="center" wrapText="1"/>
    </xf>
    <xf numFmtId="164" fontId="6" fillId="6" borderId="10" xfId="1" applyNumberFormat="1" applyFont="1" applyFill="1" applyBorder="1" applyAlignment="1">
      <alignment horizontal="justify" vertical="center" wrapText="1"/>
    </xf>
    <xf numFmtId="164" fontId="6" fillId="6" borderId="11" xfId="1" applyNumberFormat="1" applyFont="1" applyFill="1" applyBorder="1" applyAlignment="1">
      <alignment horizontal="justify" vertical="center" wrapText="1"/>
    </xf>
    <xf numFmtId="164" fontId="6" fillId="6" borderId="12" xfId="1" applyNumberFormat="1" applyFont="1" applyFill="1" applyBorder="1" applyAlignment="1">
      <alignment horizontal="justify" vertical="center" wrapText="1"/>
    </xf>
    <xf numFmtId="164" fontId="6" fillId="6" borderId="9" xfId="1" applyNumberFormat="1" applyFont="1" applyFill="1" applyBorder="1" applyAlignment="1">
      <alignment horizontal="justify" vertical="center" wrapText="1"/>
    </xf>
    <xf numFmtId="164" fontId="6" fillId="6" borderId="8" xfId="1" applyNumberFormat="1" applyFont="1" applyFill="1" applyBorder="1" applyAlignment="1">
      <alignment horizontal="justify" vertical="center" wrapText="1"/>
    </xf>
    <xf numFmtId="164" fontId="6" fillId="6" borderId="2" xfId="1" applyNumberFormat="1" applyFont="1" applyFill="1" applyBorder="1" applyAlignment="1">
      <alignment horizontal="justify" vertical="center" wrapText="1"/>
    </xf>
    <xf numFmtId="14" fontId="5" fillId="6" borderId="6" xfId="0" applyNumberFormat="1" applyFont="1" applyFill="1" applyBorder="1" applyAlignment="1">
      <alignment horizontal="center" vertical="center" wrapText="1"/>
    </xf>
    <xf numFmtId="0" fontId="13" fillId="0" borderId="1" xfId="0" quotePrefix="1" applyFont="1" applyBorder="1" applyAlignment="1">
      <alignment horizontal="center" wrapText="1"/>
    </xf>
    <xf numFmtId="0" fontId="7" fillId="0" borderId="0" xfId="0" applyFont="1" applyBorder="1"/>
    <xf numFmtId="0" fontId="7" fillId="0" borderId="1" xfId="0" quotePrefix="1" applyFont="1" applyBorder="1" applyAlignment="1">
      <alignment horizontal="left" wrapText="1"/>
    </xf>
    <xf numFmtId="0" fontId="8" fillId="0" borderId="0" xfId="0" applyFont="1" applyBorder="1" applyAlignment="1">
      <alignment horizontal="center"/>
    </xf>
    <xf numFmtId="0" fontId="7" fillId="0" borderId="22" xfId="0" quotePrefix="1" applyFont="1" applyBorder="1" applyAlignment="1">
      <alignment horizontal="left" wrapText="1"/>
    </xf>
    <xf numFmtId="0" fontId="7" fillId="0" borderId="16" xfId="0" quotePrefix="1" applyFont="1" applyBorder="1" applyAlignment="1">
      <alignment horizontal="left" wrapText="1"/>
    </xf>
    <xf numFmtId="0" fontId="7" fillId="0" borderId="30" xfId="0" quotePrefix="1" applyFont="1" applyBorder="1" applyAlignment="1">
      <alignment horizontal="left" wrapText="1"/>
    </xf>
    <xf numFmtId="0" fontId="7" fillId="0" borderId="16" xfId="0" quotePrefix="1" applyFont="1" applyBorder="1" applyAlignment="1">
      <alignment horizontal="left" vertical="center" wrapText="1"/>
    </xf>
    <xf numFmtId="0" fontId="33" fillId="0" borderId="16" xfId="0" quotePrefix="1" applyFont="1" applyBorder="1" applyAlignment="1">
      <alignment horizontal="left" vertical="center" wrapText="1"/>
    </xf>
    <xf numFmtId="0" fontId="7" fillId="0" borderId="23" xfId="0" quotePrefix="1" applyFont="1" applyBorder="1" applyAlignment="1">
      <alignment horizontal="left" vertical="center" wrapText="1"/>
    </xf>
    <xf numFmtId="6" fontId="8" fillId="0" borderId="2" xfId="1" applyNumberFormat="1" applyFont="1" applyBorder="1"/>
    <xf numFmtId="6" fontId="24" fillId="5" borderId="2" xfId="0" applyNumberFormat="1" applyFont="1" applyFill="1" applyBorder="1"/>
    <xf numFmtId="6" fontId="23" fillId="5" borderId="2" xfId="0" applyNumberFormat="1" applyFont="1" applyFill="1" applyBorder="1"/>
    <xf numFmtId="6" fontId="7" fillId="0" borderId="2" xfId="0" applyNumberFormat="1" applyFont="1" applyBorder="1"/>
    <xf numFmtId="6" fontId="31" fillId="0" borderId="27" xfId="0" applyNumberFormat="1" applyFont="1" applyFill="1" applyBorder="1" applyAlignment="1">
      <alignment horizontal="right"/>
    </xf>
    <xf numFmtId="6" fontId="33" fillId="0" borderId="1" xfId="13" applyNumberFormat="1" applyFont="1" applyFill="1" applyBorder="1"/>
    <xf numFmtId="6" fontId="7" fillId="7" borderId="1" xfId="1" applyNumberFormat="1" applyFont="1" applyFill="1" applyBorder="1"/>
    <xf numFmtId="6" fontId="7" fillId="0" borderId="7" xfId="1" applyNumberFormat="1" applyFont="1" applyBorder="1"/>
    <xf numFmtId="6" fontId="7" fillId="0" borderId="20" xfId="1" applyNumberFormat="1" applyFont="1" applyBorder="1"/>
    <xf numFmtId="6" fontId="7" fillId="0" borderId="28" xfId="1" applyNumberFormat="1" applyFont="1" applyBorder="1"/>
    <xf numFmtId="6" fontId="7" fillId="0" borderId="21" xfId="1" applyNumberFormat="1" applyFont="1" applyBorder="1"/>
    <xf numFmtId="6" fontId="7" fillId="0" borderId="29" xfId="1" applyNumberFormat="1" applyFont="1" applyBorder="1"/>
    <xf numFmtId="6" fontId="7" fillId="0" borderId="6" xfId="1" applyNumberFormat="1" applyFont="1" applyBorder="1"/>
    <xf numFmtId="6" fontId="7" fillId="0" borderId="31" xfId="1" applyNumberFormat="1" applyFont="1" applyBorder="1"/>
    <xf numFmtId="6" fontId="7" fillId="0" borderId="24" xfId="1" applyNumberFormat="1" applyFont="1" applyBorder="1"/>
    <xf numFmtId="6" fontId="7" fillId="0" borderId="1" xfId="1" applyNumberFormat="1" applyFont="1" applyBorder="1" applyAlignment="1">
      <alignment vertical="top"/>
    </xf>
    <xf numFmtId="6" fontId="7" fillId="0" borderId="21" xfId="1" applyNumberFormat="1" applyFont="1" applyBorder="1" applyAlignment="1">
      <alignment vertical="top"/>
    </xf>
    <xf numFmtId="6" fontId="7" fillId="0" borderId="7" xfId="1" applyNumberFormat="1" applyFont="1" applyBorder="1" applyAlignment="1">
      <alignment vertical="top"/>
    </xf>
    <xf numFmtId="6" fontId="7" fillId="0" borderId="29" xfId="1" applyNumberFormat="1" applyFont="1" applyBorder="1" applyAlignment="1">
      <alignment vertical="top"/>
    </xf>
    <xf numFmtId="6" fontId="7" fillId="0" borderId="24" xfId="1" applyNumberFormat="1" applyFont="1" applyBorder="1" applyAlignment="1">
      <alignment vertical="top"/>
    </xf>
    <xf numFmtId="6" fontId="7" fillId="0" borderId="25" xfId="1" applyNumberFormat="1" applyFont="1" applyBorder="1" applyAlignment="1">
      <alignment vertical="top"/>
    </xf>
    <xf numFmtId="0" fontId="7" fillId="0" borderId="17" xfId="0" quotePrefix="1" applyFont="1" applyBorder="1" applyAlignment="1">
      <alignment horizontal="left" vertical="center" wrapText="1"/>
    </xf>
    <xf numFmtId="6" fontId="7" fillId="7" borderId="24" xfId="1" applyNumberFormat="1" applyFont="1" applyFill="1" applyBorder="1"/>
    <xf numFmtId="40" fontId="7" fillId="0" borderId="20" xfId="0" applyNumberFormat="1" applyFont="1" applyBorder="1" applyAlignment="1">
      <alignment horizontal="center"/>
    </xf>
    <xf numFmtId="40" fontId="7" fillId="0" borderId="1" xfId="0" applyNumberFormat="1" applyFont="1" applyBorder="1" applyAlignment="1">
      <alignment horizontal="center"/>
    </xf>
    <xf numFmtId="40" fontId="7" fillId="0" borderId="1" xfId="0" quotePrefix="1" applyNumberFormat="1" applyFont="1" applyBorder="1" applyAlignment="1">
      <alignment horizontal="center"/>
    </xf>
    <xf numFmtId="40" fontId="7" fillId="0" borderId="6" xfId="0" applyNumberFormat="1" applyFont="1" applyBorder="1" applyAlignment="1">
      <alignment horizontal="center"/>
    </xf>
    <xf numFmtId="40" fontId="7" fillId="0" borderId="7" xfId="0" applyNumberFormat="1" applyFont="1" applyBorder="1" applyAlignment="1">
      <alignment horizontal="center"/>
    </xf>
    <xf numFmtId="40" fontId="7" fillId="0" borderId="24" xfId="0" applyNumberFormat="1" applyFont="1" applyBorder="1" applyAlignment="1">
      <alignment horizontal="center"/>
    </xf>
    <xf numFmtId="40" fontId="31" fillId="0" borderId="27" xfId="11" applyNumberFormat="1" applyFont="1" applyFill="1" applyBorder="1" applyAlignment="1">
      <alignment horizontal="center"/>
    </xf>
    <xf numFmtId="40" fontId="33" fillId="0" borderId="1" xfId="12" applyNumberFormat="1" applyFont="1" applyFill="1" applyBorder="1" applyAlignment="1">
      <alignment horizontal="center"/>
    </xf>
    <xf numFmtId="40" fontId="7" fillId="7" borderId="1" xfId="0" applyNumberFormat="1" applyFont="1" applyFill="1" applyBorder="1" applyAlignment="1">
      <alignment horizontal="center"/>
    </xf>
    <xf numFmtId="40" fontId="7" fillId="7" borderId="24" xfId="0" applyNumberFormat="1" applyFont="1" applyFill="1" applyBorder="1" applyAlignment="1">
      <alignment horizontal="center"/>
    </xf>
    <xf numFmtId="0" fontId="10" fillId="0" borderId="0" xfId="0" applyFont="1" applyBorder="1"/>
    <xf numFmtId="0" fontId="7" fillId="0" borderId="0" xfId="0" quotePrefix="1" applyFont="1" applyBorder="1" applyAlignment="1">
      <alignment horizontal="left"/>
    </xf>
    <xf numFmtId="0" fontId="7" fillId="0" borderId="0" xfId="0" applyFont="1" applyFill="1"/>
    <xf numFmtId="0" fontId="7" fillId="0" borderId="16" xfId="0" applyFont="1" applyBorder="1" applyAlignment="1">
      <alignment wrapText="1"/>
    </xf>
    <xf numFmtId="6" fontId="7" fillId="0" borderId="25" xfId="1" applyNumberFormat="1" applyFont="1" applyBorder="1"/>
    <xf numFmtId="0" fontId="7" fillId="0" borderId="23" xfId="0" quotePrefix="1" applyFont="1" applyBorder="1" applyAlignment="1">
      <alignment horizontal="left" wrapText="1"/>
    </xf>
    <xf numFmtId="0" fontId="8" fillId="3" borderId="7" xfId="0" applyFont="1" applyFill="1" applyBorder="1" applyAlignment="1">
      <alignment wrapText="1"/>
    </xf>
    <xf numFmtId="0" fontId="8" fillId="3" borderId="7" xfId="0" applyFont="1" applyFill="1" applyBorder="1" applyAlignment="1">
      <alignment horizontal="center"/>
    </xf>
    <xf numFmtId="6" fontId="12" fillId="3" borderId="7" xfId="1" applyNumberFormat="1" applyFont="1" applyFill="1" applyBorder="1"/>
    <xf numFmtId="0" fontId="20" fillId="0" borderId="16" xfId="0" quotePrefix="1" applyFont="1" applyBorder="1" applyAlignment="1">
      <alignment horizontal="left" wrapText="1"/>
    </xf>
    <xf numFmtId="0" fontId="20" fillId="0" borderId="22" xfId="0" quotePrefix="1" applyFont="1" applyBorder="1" applyAlignment="1">
      <alignment horizontal="left" wrapText="1"/>
    </xf>
    <xf numFmtId="40" fontId="20" fillId="0" borderId="20" xfId="0" applyNumberFormat="1" applyFont="1" applyBorder="1" applyAlignment="1">
      <alignment horizontal="center"/>
    </xf>
    <xf numFmtId="40" fontId="20" fillId="0" borderId="1" xfId="0" applyNumberFormat="1" applyFont="1" applyBorder="1" applyAlignment="1">
      <alignment horizontal="center"/>
    </xf>
    <xf numFmtId="40" fontId="20" fillId="0" borderId="1" xfId="0" applyNumberFormat="1" applyFont="1" applyBorder="1" applyAlignment="1">
      <alignment horizontal="center" wrapText="1"/>
    </xf>
    <xf numFmtId="0" fontId="20" fillId="0" borderId="23" xfId="0" quotePrefix="1" applyFont="1" applyBorder="1" applyAlignment="1">
      <alignment horizontal="left" wrapText="1"/>
    </xf>
    <xf numFmtId="40" fontId="20" fillId="0" borderId="24" xfId="0" applyNumberFormat="1" applyFont="1" applyBorder="1" applyAlignment="1">
      <alignment horizontal="center"/>
    </xf>
    <xf numFmtId="0" fontId="19" fillId="2" borderId="6" xfId="0" applyFont="1" applyFill="1" applyBorder="1" applyAlignment="1">
      <alignment horizontal="center"/>
    </xf>
    <xf numFmtId="0" fontId="19" fillId="2" borderId="6" xfId="0" applyFont="1" applyFill="1" applyBorder="1" applyAlignment="1">
      <alignment horizontal="center" wrapText="1"/>
    </xf>
    <xf numFmtId="6" fontId="19" fillId="2" borderId="6" xfId="0" applyNumberFormat="1" applyFont="1" applyFill="1" applyBorder="1" applyAlignment="1">
      <alignment horizontal="center" wrapText="1"/>
    </xf>
    <xf numFmtId="0" fontId="8" fillId="0" borderId="18" xfId="0" quotePrefix="1" applyFont="1" applyBorder="1" applyAlignment="1">
      <alignment horizontal="left" wrapText="1"/>
    </xf>
    <xf numFmtId="40" fontId="7" fillId="0" borderId="26" xfId="0" applyNumberFormat="1" applyFont="1" applyBorder="1" applyAlignment="1">
      <alignment horizontal="center"/>
    </xf>
    <xf numFmtId="6" fontId="7" fillId="0" borderId="26" xfId="1" applyNumberFormat="1" applyFont="1" applyBorder="1"/>
    <xf numFmtId="6" fontId="7" fillId="0" borderId="19" xfId="1" applyNumberFormat="1" applyFont="1" applyBorder="1"/>
    <xf numFmtId="0" fontId="33" fillId="0" borderId="32" xfId="11" quotePrefix="1" applyNumberFormat="1" applyFont="1" applyFill="1" applyBorder="1" applyAlignment="1">
      <alignment horizontal="left" wrapText="1"/>
    </xf>
    <xf numFmtId="6" fontId="31" fillId="0" borderId="33" xfId="0" applyNumberFormat="1" applyFont="1" applyFill="1" applyBorder="1" applyAlignment="1">
      <alignment horizontal="right"/>
    </xf>
    <xf numFmtId="0" fontId="33" fillId="0" borderId="34" xfId="11" quotePrefix="1" applyNumberFormat="1" applyFont="1" applyFill="1" applyBorder="1" applyAlignment="1">
      <alignment horizontal="left" wrapText="1"/>
    </xf>
    <xf numFmtId="0" fontId="33" fillId="0" borderId="16" xfId="12" quotePrefix="1" applyFont="1" applyFill="1" applyBorder="1" applyAlignment="1">
      <alignment horizontal="left" wrapText="1"/>
    </xf>
    <xf numFmtId="0" fontId="34" fillId="0" borderId="16" xfId="12" quotePrefix="1" applyFont="1" applyFill="1" applyBorder="1" applyAlignment="1">
      <alignment horizontal="left" wrapText="1"/>
    </xf>
    <xf numFmtId="0" fontId="7" fillId="0" borderId="16" xfId="0" quotePrefix="1" applyFont="1" applyBorder="1" applyAlignment="1">
      <alignment horizontal="left" vertical="top" wrapText="1"/>
    </xf>
    <xf numFmtId="0" fontId="7" fillId="7" borderId="16" xfId="0" quotePrefix="1" applyFont="1" applyFill="1" applyBorder="1" applyAlignment="1">
      <alignment horizontal="left" wrapText="1"/>
    </xf>
    <xf numFmtId="0" fontId="7" fillId="7" borderId="23" xfId="0" quotePrefix="1" applyFont="1" applyFill="1" applyBorder="1" applyAlignment="1">
      <alignment horizontal="left" wrapText="1"/>
    </xf>
    <xf numFmtId="0" fontId="6" fillId="0" borderId="1" xfId="0" applyFont="1" applyFill="1" applyBorder="1" applyAlignment="1">
      <alignment horizontal="justify" vertical="center" wrapText="1"/>
    </xf>
    <xf numFmtId="6" fontId="38" fillId="0" borderId="1" xfId="1" applyNumberFormat="1" applyFont="1" applyBorder="1" applyAlignment="1">
      <alignment horizontal="right" wrapText="1"/>
    </xf>
    <xf numFmtId="6" fontId="39" fillId="0" borderId="1" xfId="1" applyNumberFormat="1" applyFont="1" applyBorder="1"/>
    <xf numFmtId="10" fontId="38" fillId="0" borderId="1" xfId="9" applyNumberFormat="1" applyFont="1" applyBorder="1" applyAlignment="1">
      <alignment horizontal="center" vertical="center" wrapText="1"/>
    </xf>
    <xf numFmtId="6" fontId="39" fillId="0" borderId="1" xfId="0" applyNumberFormat="1" applyFont="1" applyBorder="1"/>
    <xf numFmtId="5" fontId="39" fillId="0" borderId="1" xfId="1" applyNumberFormat="1" applyFont="1" applyBorder="1"/>
    <xf numFmtId="10" fontId="39" fillId="0" borderId="1" xfId="1" applyNumberFormat="1" applyFont="1" applyBorder="1"/>
    <xf numFmtId="42" fontId="38" fillId="0" borderId="1" xfId="0" applyNumberFormat="1" applyFont="1" applyBorder="1" applyAlignment="1">
      <alignment horizontal="justify" vertical="center" wrapText="1"/>
    </xf>
    <xf numFmtId="164" fontId="38" fillId="0" borderId="1" xfId="1" applyNumberFormat="1" applyFont="1" applyBorder="1" applyAlignment="1">
      <alignment horizontal="justify" vertical="center" wrapText="1"/>
    </xf>
    <xf numFmtId="164" fontId="38" fillId="6" borderId="6" xfId="1" applyNumberFormat="1" applyFont="1" applyFill="1" applyBorder="1" applyAlignment="1">
      <alignment horizontal="justify" vertical="center" wrapText="1"/>
    </xf>
    <xf numFmtId="167" fontId="38" fillId="0" borderId="1" xfId="9" applyNumberFormat="1" applyFont="1" applyBorder="1" applyAlignment="1">
      <alignment horizontal="center" vertical="center" wrapText="1"/>
    </xf>
    <xf numFmtId="164" fontId="38" fillId="6" borderId="15" xfId="1" applyNumberFormat="1" applyFont="1" applyFill="1" applyBorder="1" applyAlignment="1">
      <alignment horizontal="justify" vertical="center" wrapText="1"/>
    </xf>
    <xf numFmtId="164" fontId="38" fillId="6" borderId="7" xfId="1" applyNumberFormat="1" applyFont="1" applyFill="1" applyBorder="1" applyAlignment="1">
      <alignment horizontal="justify" vertical="center" wrapText="1"/>
    </xf>
    <xf numFmtId="4" fontId="38" fillId="0" borderId="1" xfId="0" applyNumberFormat="1" applyFont="1" applyBorder="1" applyAlignment="1">
      <alignment horizontal="right" vertical="center" wrapText="1"/>
    </xf>
    <xf numFmtId="4" fontId="38" fillId="0" borderId="1" xfId="1" applyNumberFormat="1" applyFont="1" applyBorder="1" applyAlignment="1">
      <alignment horizontal="right" vertical="center" wrapText="1"/>
    </xf>
    <xf numFmtId="168" fontId="38" fillId="0" borderId="1" xfId="0" applyNumberFormat="1" applyFont="1" applyBorder="1" applyAlignment="1">
      <alignment horizontal="right" vertical="center" wrapText="1"/>
    </xf>
    <xf numFmtId="9" fontId="38" fillId="0" borderId="1" xfId="0" applyNumberFormat="1" applyFont="1" applyFill="1" applyBorder="1" applyAlignment="1">
      <alignment horizontal="right" vertical="center" wrapText="1"/>
    </xf>
    <xf numFmtId="9" fontId="38" fillId="0" borderId="1" xfId="1" applyNumberFormat="1" applyFont="1" applyFill="1" applyBorder="1" applyAlignment="1">
      <alignment horizontal="right" vertical="center" wrapText="1"/>
    </xf>
    <xf numFmtId="166" fontId="38" fillId="0" borderId="1" xfId="1" applyNumberFormat="1" applyFont="1" applyBorder="1" applyAlignment="1">
      <alignment horizontal="justify" vertical="center" wrapText="1"/>
    </xf>
    <xf numFmtId="42" fontId="38" fillId="0" borderId="1" xfId="0" applyNumberFormat="1" applyFont="1" applyBorder="1" applyAlignment="1">
      <alignment horizontal="right" vertical="center" wrapText="1"/>
    </xf>
    <xf numFmtId="42" fontId="38" fillId="0" borderId="1" xfId="1" applyNumberFormat="1" applyFont="1" applyBorder="1" applyAlignment="1">
      <alignment horizontal="right" vertical="center" wrapText="1"/>
    </xf>
    <xf numFmtId="42" fontId="38" fillId="0" borderId="3" xfId="1" applyNumberFormat="1" applyFont="1" applyBorder="1" applyAlignment="1">
      <alignment horizontal="right" vertical="center" wrapText="1"/>
    </xf>
    <xf numFmtId="164" fontId="40" fillId="0" borderId="1" xfId="1" applyNumberFormat="1" applyFont="1" applyBorder="1" applyAlignment="1">
      <alignment horizontal="justify" vertical="center" wrapText="1"/>
    </xf>
    <xf numFmtId="164" fontId="40" fillId="0" borderId="3" xfId="1" applyNumberFormat="1" applyFont="1" applyBorder="1" applyAlignment="1">
      <alignment horizontal="justify" vertical="center" wrapText="1"/>
    </xf>
    <xf numFmtId="167" fontId="40" fillId="0" borderId="1" xfId="9" applyNumberFormat="1" applyFont="1" applyBorder="1" applyAlignment="1">
      <alignment horizontal="center" vertical="center" wrapText="1"/>
    </xf>
    <xf numFmtId="42" fontId="38" fillId="0" borderId="1" xfId="1" applyNumberFormat="1" applyFont="1" applyBorder="1" applyAlignment="1">
      <alignment horizontal="justify" vertical="center" wrapText="1"/>
    </xf>
    <xf numFmtId="42" fontId="38" fillId="0" borderId="3" xfId="1" applyNumberFormat="1" applyFont="1" applyBorder="1" applyAlignment="1">
      <alignment horizontal="justify" vertical="center" wrapText="1"/>
    </xf>
    <xf numFmtId="165" fontId="39" fillId="0" borderId="1" xfId="10" applyNumberFormat="1" applyFont="1" applyBorder="1"/>
    <xf numFmtId="165" fontId="39" fillId="7" borderId="1" xfId="10" applyNumberFormat="1" applyFont="1" applyFill="1" applyBorder="1"/>
    <xf numFmtId="165" fontId="41" fillId="0" borderId="1" xfId="10" applyNumberFormat="1" applyFont="1" applyBorder="1"/>
    <xf numFmtId="10" fontId="40" fillId="0" borderId="1" xfId="9" applyNumberFormat="1" applyFont="1" applyBorder="1" applyAlignment="1">
      <alignment horizontal="center" vertical="center" wrapText="1"/>
    </xf>
    <xf numFmtId="167" fontId="39" fillId="0" borderId="1" xfId="0" applyNumberFormat="1" applyFont="1" applyFill="1" applyBorder="1"/>
    <xf numFmtId="167" fontId="39" fillId="0" borderId="1" xfId="0" applyNumberFormat="1" applyFont="1" applyFill="1" applyBorder="1" applyAlignment="1">
      <alignment horizontal="center"/>
    </xf>
    <xf numFmtId="165" fontId="38" fillId="0" borderId="1" xfId="10" applyNumberFormat="1" applyFont="1" applyBorder="1" applyAlignment="1">
      <alignment horizontal="left" vertical="center" wrapText="1"/>
    </xf>
    <xf numFmtId="165" fontId="38" fillId="0" borderId="1" xfId="10" applyNumberFormat="1" applyFont="1" applyBorder="1" applyAlignment="1">
      <alignment horizontal="justify" vertical="center" wrapText="1"/>
    </xf>
    <xf numFmtId="0" fontId="40" fillId="0" borderId="1" xfId="0" applyFont="1" applyBorder="1" applyAlignment="1">
      <alignment horizontal="left" vertical="center" wrapText="1"/>
    </xf>
    <xf numFmtId="9" fontId="38" fillId="0" borderId="1" xfId="9" applyFont="1" applyBorder="1" applyAlignment="1">
      <alignment horizontal="center" vertical="center" wrapText="1"/>
    </xf>
    <xf numFmtId="9" fontId="38" fillId="0" borderId="1" xfId="9" applyFont="1" applyBorder="1" applyAlignment="1">
      <alignment vertical="center" wrapText="1"/>
    </xf>
    <xf numFmtId="164" fontId="38" fillId="0" borderId="1" xfId="1" applyNumberFormat="1" applyFont="1" applyBorder="1" applyAlignment="1">
      <alignment horizontal="center" vertical="center" wrapText="1"/>
    </xf>
    <xf numFmtId="164" fontId="38" fillId="6" borderId="3" xfId="1" applyNumberFormat="1" applyFont="1" applyFill="1" applyBorder="1" applyAlignment="1">
      <alignment horizontal="justify" vertical="center" wrapText="1"/>
    </xf>
    <xf numFmtId="164" fontId="38" fillId="6" borderId="5" xfId="1" applyNumberFormat="1" applyFont="1" applyFill="1" applyBorder="1" applyAlignment="1">
      <alignment horizontal="justify" vertical="center" wrapText="1"/>
    </xf>
    <xf numFmtId="0" fontId="40" fillId="0" borderId="0" xfId="0" applyFont="1" applyBorder="1" applyAlignment="1">
      <alignment horizontal="left" vertical="center" wrapText="1"/>
    </xf>
    <xf numFmtId="164" fontId="38" fillId="0" borderId="0" xfId="1" applyNumberFormat="1" applyFont="1" applyBorder="1" applyAlignment="1">
      <alignment horizontal="justify" vertical="center" wrapText="1"/>
    </xf>
    <xf numFmtId="164" fontId="38" fillId="0" borderId="0" xfId="1" applyNumberFormat="1" applyFont="1" applyBorder="1" applyAlignment="1">
      <alignment horizontal="center" vertical="center" wrapText="1"/>
    </xf>
    <xf numFmtId="165" fontId="38" fillId="0" borderId="1" xfId="10" applyNumberFormat="1" applyFont="1" applyFill="1" applyBorder="1" applyAlignment="1">
      <alignment horizontal="left" vertical="center" wrapText="1"/>
    </xf>
    <xf numFmtId="165" fontId="38" fillId="0" borderId="3" xfId="10" applyNumberFormat="1" applyFont="1" applyFill="1" applyBorder="1" applyAlignment="1">
      <alignment horizontal="left" vertical="center" wrapText="1"/>
    </xf>
    <xf numFmtId="4" fontId="39" fillId="0" borderId="1" xfId="0" applyNumberFormat="1" applyFont="1" applyBorder="1"/>
    <xf numFmtId="4" fontId="39" fillId="0" borderId="1" xfId="0" applyNumberFormat="1" applyFont="1" applyFill="1" applyBorder="1"/>
    <xf numFmtId="38" fontId="39" fillId="0" borderId="1" xfId="0" applyNumberFormat="1" applyFont="1" applyBorder="1"/>
    <xf numFmtId="38" fontId="39" fillId="0" borderId="1" xfId="0" applyNumberFormat="1" applyFont="1" applyFill="1" applyBorder="1"/>
    <xf numFmtId="6" fontId="20" fillId="0" borderId="20" xfId="1" applyNumberFormat="1" applyFont="1" applyBorder="1"/>
    <xf numFmtId="6" fontId="20" fillId="0" borderId="28" xfId="1" applyNumberFormat="1" applyFont="1" applyBorder="1"/>
    <xf numFmtId="6" fontId="20" fillId="0" borderId="1" xfId="1" applyNumberFormat="1" applyFont="1" applyBorder="1"/>
    <xf numFmtId="6" fontId="20" fillId="0" borderId="21" xfId="1" applyNumberFormat="1" applyFont="1" applyBorder="1"/>
    <xf numFmtId="6" fontId="20" fillId="0" borderId="7" xfId="1" applyNumberFormat="1" applyFont="1" applyBorder="1"/>
    <xf numFmtId="6" fontId="20" fillId="0" borderId="29" xfId="1" applyNumberFormat="1" applyFont="1" applyBorder="1"/>
    <xf numFmtId="6" fontId="20" fillId="0" borderId="21" xfId="0" applyNumberFormat="1" applyFont="1" applyFill="1" applyBorder="1"/>
    <xf numFmtId="6" fontId="20" fillId="0" borderId="24" xfId="1" applyNumberFormat="1" applyFont="1" applyBorder="1"/>
    <xf numFmtId="6" fontId="20" fillId="0" borderId="25" xfId="1" applyNumberFormat="1" applyFont="1" applyBorder="1"/>
    <xf numFmtId="0" fontId="21" fillId="4" borderId="8" xfId="0" applyFont="1" applyFill="1" applyBorder="1" applyAlignment="1">
      <alignment horizontal="center"/>
    </xf>
    <xf numFmtId="0" fontId="21" fillId="4" borderId="2" xfId="0" applyFont="1" applyFill="1" applyBorder="1" applyAlignment="1">
      <alignment horizontal="center"/>
    </xf>
    <xf numFmtId="0" fontId="21" fillId="4" borderId="9" xfId="0" applyFont="1" applyFill="1" applyBorder="1" applyAlignment="1">
      <alignment horizontal="center"/>
    </xf>
    <xf numFmtId="0" fontId="21" fillId="4" borderId="0" xfId="0" applyFont="1" applyFill="1" applyBorder="1" applyAlignment="1">
      <alignment horizontal="center"/>
    </xf>
    <xf numFmtId="0" fontId="37" fillId="0" borderId="2" xfId="0" applyFont="1" applyBorder="1" applyAlignment="1">
      <alignment horizontal="center"/>
    </xf>
    <xf numFmtId="0" fontId="13" fillId="0" borderId="6" xfId="0" applyFont="1" applyBorder="1" applyAlignment="1">
      <alignment horizontal="center" wrapText="1"/>
    </xf>
    <xf numFmtId="0" fontId="13" fillId="0" borderId="7" xfId="0" applyFont="1" applyBorder="1" applyAlignment="1">
      <alignment horizontal="center" wrapText="1"/>
    </xf>
    <xf numFmtId="0" fontId="14" fillId="0" borderId="1" xfId="0" applyFont="1" applyBorder="1" applyAlignment="1">
      <alignment horizontal="center" vertical="center" wrapText="1"/>
    </xf>
    <xf numFmtId="0" fontId="21" fillId="4" borderId="8" xfId="0" quotePrefix="1" applyFont="1" applyFill="1" applyBorder="1" applyAlignment="1">
      <alignment horizontal="center"/>
    </xf>
    <xf numFmtId="0" fontId="16" fillId="0" borderId="0" xfId="0" applyFont="1" applyAlignment="1">
      <alignment horizontal="center" vertical="center" wrapText="1"/>
    </xf>
    <xf numFmtId="0" fontId="11"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164" fontId="5" fillId="0" borderId="7" xfId="1" applyNumberFormat="1" applyFont="1" applyBorder="1" applyAlignment="1">
      <alignment horizontal="center" vertical="center" wrapText="1"/>
    </xf>
    <xf numFmtId="164" fontId="38" fillId="0" borderId="4" xfId="1" applyNumberFormat="1" applyFont="1" applyBorder="1" applyAlignment="1">
      <alignment horizontal="center" vertical="center" wrapText="1"/>
    </xf>
    <xf numFmtId="6" fontId="19" fillId="3" borderId="3" xfId="0" applyNumberFormat="1" applyFont="1" applyFill="1" applyBorder="1" applyAlignment="1">
      <alignment horizontal="center" wrapText="1"/>
    </xf>
    <xf numFmtId="6" fontId="19" fillId="3" borderId="4" xfId="0" applyNumberFormat="1" applyFont="1" applyFill="1" applyBorder="1" applyAlignment="1">
      <alignment horizontal="center" wrapText="1"/>
    </xf>
    <xf numFmtId="6" fontId="19" fillId="3" borderId="5" xfId="0" applyNumberFormat="1" applyFont="1" applyFill="1" applyBorder="1" applyAlignment="1">
      <alignment horizontal="center" wrapText="1"/>
    </xf>
    <xf numFmtId="0" fontId="16" fillId="0" borderId="0" xfId="0" applyFont="1" applyAlignment="1">
      <alignment horizontal="center" wrapText="1"/>
    </xf>
    <xf numFmtId="0" fontId="16" fillId="0" borderId="0" xfId="0" applyFont="1" applyAlignment="1">
      <alignment horizontal="center"/>
    </xf>
    <xf numFmtId="0" fontId="22" fillId="0" borderId="3" xfId="0" applyFont="1" applyBorder="1" applyAlignment="1">
      <alignment horizontal="left" vertical="top" wrapText="1"/>
    </xf>
    <xf numFmtId="0" fontId="22" fillId="0" borderId="4" xfId="0" applyFont="1" applyBorder="1" applyAlignment="1">
      <alignment horizontal="left" vertical="top" wrapText="1"/>
    </xf>
    <xf numFmtId="0" fontId="22" fillId="0" borderId="5" xfId="0" applyFont="1" applyBorder="1" applyAlignment="1">
      <alignment horizontal="left" vertical="top" wrapText="1"/>
    </xf>
  </cellXfs>
  <cellStyles count="14">
    <cellStyle name="Comma" xfId="10" builtinId="3"/>
    <cellStyle name="Comma 2" xfId="6"/>
    <cellStyle name="Currency" xfId="1" builtinId="4"/>
    <cellStyle name="Currency 10" xfId="7"/>
    <cellStyle name="Currency 2" xfId="2"/>
    <cellStyle name="Currency 2 2" xfId="5"/>
    <cellStyle name="Currency 27" xfId="8"/>
    <cellStyle name="Currency 3" xfId="13"/>
    <cellStyle name="Normal" xfId="0" builtinId="0"/>
    <cellStyle name="Normal 2" xfId="3"/>
    <cellStyle name="Normal 3" xfId="4"/>
    <cellStyle name="Normal 4" xfId="12"/>
    <cellStyle name="Normal 5" xfId="11"/>
    <cellStyle name="Percent" xfId="9" builtinId="5"/>
  </cellStyles>
  <dxfs count="0"/>
  <tableStyles count="0" defaultTableStyle="TableStyleMedium2" defaultPivotStyle="PivotStyleLight16"/>
  <colors>
    <mruColors>
      <color rgb="FF0416C6"/>
      <color rgb="FFFFFFCC"/>
      <color rgb="FFB01C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04"/>
  <sheetViews>
    <sheetView tabSelected="1" zoomScaleNormal="100" workbookViewId="0">
      <selection activeCell="H1" sqref="H1"/>
    </sheetView>
  </sheetViews>
  <sheetFormatPr defaultColWidth="8.85546875" defaultRowHeight="15" x14ac:dyDescent="0.25"/>
  <cols>
    <col min="1" max="1" width="36.7109375" style="3" customWidth="1"/>
    <col min="2" max="5" width="16" style="3" customWidth="1"/>
    <col min="6" max="6" width="16.28515625" style="3" customWidth="1"/>
    <col min="7" max="7" width="16" style="3" customWidth="1"/>
    <col min="8" max="12" width="12.7109375" style="3" customWidth="1"/>
    <col min="13" max="16384" width="8.85546875" style="3"/>
  </cols>
  <sheetData>
    <row r="1" spans="1:10" s="19" customFormat="1" ht="20.25" x14ac:dyDescent="0.25">
      <c r="A1" s="193" t="s">
        <v>58</v>
      </c>
      <c r="B1" s="193"/>
      <c r="C1" s="193"/>
      <c r="D1" s="193"/>
      <c r="E1" s="193"/>
      <c r="F1" s="193"/>
      <c r="G1" s="193"/>
    </row>
    <row r="2" spans="1:10" s="6" customFormat="1" ht="15.75" x14ac:dyDescent="0.25"/>
    <row r="3" spans="1:10" s="7" customFormat="1" ht="18.75" x14ac:dyDescent="0.3">
      <c r="A3" s="7" t="s">
        <v>18</v>
      </c>
      <c r="B3" s="188" t="s">
        <v>107</v>
      </c>
      <c r="C3" s="188"/>
      <c r="D3" s="188"/>
    </row>
    <row r="4" spans="1:10" s="7" customFormat="1" ht="18.75" x14ac:dyDescent="0.3">
      <c r="B4" s="32"/>
      <c r="C4" s="32"/>
      <c r="D4" s="32"/>
    </row>
    <row r="5" spans="1:10" s="4" customFormat="1" ht="19.5" x14ac:dyDescent="0.3">
      <c r="A5" s="184" t="s">
        <v>6</v>
      </c>
      <c r="B5" s="185"/>
      <c r="C5" s="185"/>
      <c r="D5" s="185"/>
      <c r="E5" s="185"/>
      <c r="F5" s="185"/>
      <c r="G5" s="185"/>
    </row>
    <row r="6" spans="1:10" s="4" customFormat="1" ht="33.6" customHeight="1" x14ac:dyDescent="0.3">
      <c r="A6" s="1"/>
      <c r="B6" s="1" t="s">
        <v>70</v>
      </c>
      <c r="C6" s="1" t="s">
        <v>3</v>
      </c>
      <c r="D6" s="1" t="s">
        <v>4</v>
      </c>
      <c r="E6" s="1" t="s">
        <v>49</v>
      </c>
      <c r="F6" s="1" t="s">
        <v>48</v>
      </c>
      <c r="G6" s="1" t="s">
        <v>59</v>
      </c>
      <c r="I6" s="4" t="s">
        <v>112</v>
      </c>
    </row>
    <row r="7" spans="1:10" s="4" customFormat="1" ht="16.899999999999999" customHeight="1" x14ac:dyDescent="0.3">
      <c r="A7" s="10" t="s">
        <v>1</v>
      </c>
      <c r="B7" s="158">
        <v>11646</v>
      </c>
      <c r="C7" s="159">
        <v>11769</v>
      </c>
      <c r="D7" s="159">
        <v>11929</v>
      </c>
      <c r="E7" s="159">
        <v>12206</v>
      </c>
      <c r="F7" s="159">
        <v>12623</v>
      </c>
      <c r="G7" s="159">
        <v>13184</v>
      </c>
    </row>
    <row r="8" spans="1:10" s="4" customFormat="1" ht="16.899999999999999" customHeight="1" x14ac:dyDescent="0.3">
      <c r="A8" s="30" t="s">
        <v>61</v>
      </c>
      <c r="B8" s="160"/>
      <c r="C8" s="161">
        <v>1.056156620298815E-2</v>
      </c>
      <c r="D8" s="161">
        <v>1.3595037811198913E-2</v>
      </c>
      <c r="E8" s="161">
        <v>2.3220722608768549E-2</v>
      </c>
      <c r="F8" s="162">
        <v>3.4163526134687858E-2</v>
      </c>
      <c r="G8" s="162">
        <v>4.4442683989542896E-2</v>
      </c>
    </row>
    <row r="9" spans="1:10" s="4" customFormat="1" ht="16.899999999999999" customHeight="1" x14ac:dyDescent="0.3">
      <c r="A9" s="10" t="s">
        <v>2</v>
      </c>
      <c r="B9" s="158">
        <v>10575</v>
      </c>
      <c r="C9" s="158">
        <v>10638</v>
      </c>
      <c r="D9" s="158">
        <v>10845</v>
      </c>
      <c r="E9" s="158">
        <v>11077</v>
      </c>
      <c r="F9" s="159">
        <v>11487</v>
      </c>
      <c r="G9" s="159">
        <v>11997</v>
      </c>
    </row>
    <row r="10" spans="1:10" s="4" customFormat="1" ht="16.899999999999999" customHeight="1" x14ac:dyDescent="0.3">
      <c r="A10" s="31" t="s">
        <v>5</v>
      </c>
      <c r="B10" s="160"/>
      <c r="C10" s="161">
        <v>5.9574468085106386E-3</v>
      </c>
      <c r="D10" s="161">
        <v>1.94585448392555E-2</v>
      </c>
      <c r="E10" s="161">
        <v>2.1392346703550023E-2</v>
      </c>
      <c r="F10" s="162">
        <v>3.7013631849778822E-2</v>
      </c>
      <c r="G10" s="162">
        <v>4.4398015147558111E-2</v>
      </c>
    </row>
    <row r="11" spans="1:10" s="4" customFormat="1" ht="16.899999999999999" customHeight="1" x14ac:dyDescent="0.3">
      <c r="A11" s="10" t="s">
        <v>20</v>
      </c>
      <c r="B11" s="133">
        <v>3607.8716784869976</v>
      </c>
      <c r="C11" s="133">
        <v>3990.8875728520397</v>
      </c>
      <c r="D11" s="163">
        <v>4030.3252189949285</v>
      </c>
      <c r="E11" s="163">
        <v>4301.8786675092533</v>
      </c>
      <c r="F11" s="164"/>
      <c r="G11" s="165"/>
    </row>
    <row r="12" spans="1:10" s="4" customFormat="1" ht="8.1" customHeight="1" x14ac:dyDescent="0.3">
      <c r="A12" s="22"/>
      <c r="B12" s="166"/>
      <c r="C12" s="167"/>
      <c r="D12" s="168"/>
      <c r="E12" s="168"/>
      <c r="F12" s="199"/>
      <c r="G12" s="199"/>
    </row>
    <row r="13" spans="1:10" s="4" customFormat="1" ht="16.899999999999999" customHeight="1" x14ac:dyDescent="0.3">
      <c r="A13" s="10" t="s">
        <v>53</v>
      </c>
      <c r="B13" s="158">
        <v>10029</v>
      </c>
      <c r="C13" s="158">
        <v>9963</v>
      </c>
      <c r="D13" s="158">
        <v>9959</v>
      </c>
      <c r="E13" s="158">
        <v>10249</v>
      </c>
      <c r="F13" s="158">
        <v>10529</v>
      </c>
      <c r="G13" s="158">
        <v>10985</v>
      </c>
    </row>
    <row r="14" spans="1:10" s="4" customFormat="1" ht="16.899999999999999" customHeight="1" x14ac:dyDescent="0.3">
      <c r="A14" s="10" t="s">
        <v>51</v>
      </c>
      <c r="B14" s="158">
        <v>1617</v>
      </c>
      <c r="C14" s="158">
        <v>1806</v>
      </c>
      <c r="D14" s="158">
        <v>1970</v>
      </c>
      <c r="E14" s="158">
        <v>1957</v>
      </c>
      <c r="F14" s="158">
        <v>2094</v>
      </c>
      <c r="G14" s="158">
        <v>2199</v>
      </c>
    </row>
    <row r="15" spans="1:10" s="4" customFormat="1" ht="16.149999999999999" customHeight="1" x14ac:dyDescent="0.3">
      <c r="A15" s="195" t="s">
        <v>52</v>
      </c>
      <c r="B15" s="196"/>
      <c r="C15" s="196"/>
      <c r="D15" s="196"/>
      <c r="E15" s="196"/>
      <c r="F15" s="196"/>
      <c r="G15" s="197"/>
    </row>
    <row r="16" spans="1:10" s="4" customFormat="1" ht="16.899999999999999" customHeight="1" x14ac:dyDescent="0.3">
      <c r="A16" s="10" t="s">
        <v>81</v>
      </c>
      <c r="B16" s="158">
        <v>1927</v>
      </c>
      <c r="C16" s="158">
        <v>1952</v>
      </c>
      <c r="D16" s="158">
        <v>2120</v>
      </c>
      <c r="E16" s="158">
        <v>2091</v>
      </c>
      <c r="F16" s="158">
        <v>2188</v>
      </c>
      <c r="G16" s="158">
        <v>2306</v>
      </c>
      <c r="H16" s="94"/>
      <c r="I16" s="94"/>
      <c r="J16" s="94"/>
    </row>
    <row r="17" spans="1:10" s="4" customFormat="1" ht="17.100000000000001" customHeight="1" x14ac:dyDescent="0.3">
      <c r="A17" s="10" t="s">
        <v>85</v>
      </c>
      <c r="B17" s="169">
        <v>1184</v>
      </c>
      <c r="C17" s="169">
        <v>1188</v>
      </c>
      <c r="D17" s="169">
        <v>1445</v>
      </c>
      <c r="E17" s="169">
        <v>1718</v>
      </c>
      <c r="F17" s="169">
        <v>1767</v>
      </c>
      <c r="G17" s="170">
        <v>1846</v>
      </c>
      <c r="H17" s="95"/>
      <c r="I17" s="94"/>
      <c r="J17" s="94"/>
    </row>
    <row r="18" spans="1:10" s="4" customFormat="1" ht="17.100000000000001" customHeight="1" x14ac:dyDescent="0.3">
      <c r="A18" s="10" t="s">
        <v>84</v>
      </c>
      <c r="B18" s="169">
        <v>4900</v>
      </c>
      <c r="C18" s="169">
        <v>4331</v>
      </c>
      <c r="D18" s="169">
        <v>4511</v>
      </c>
      <c r="E18" s="169">
        <v>5104</v>
      </c>
      <c r="F18" s="169">
        <v>5302</v>
      </c>
      <c r="G18" s="170">
        <v>5537</v>
      </c>
      <c r="H18" s="95"/>
      <c r="I18" s="52"/>
      <c r="J18" s="94"/>
    </row>
    <row r="19" spans="1:10" s="4" customFormat="1" ht="15" customHeight="1" x14ac:dyDescent="0.3">
      <c r="A19" s="44"/>
      <c r="B19" s="45"/>
      <c r="C19" s="45"/>
      <c r="D19" s="45"/>
      <c r="E19" s="46"/>
      <c r="F19" s="198" t="s">
        <v>82</v>
      </c>
      <c r="G19" s="198"/>
    </row>
    <row r="20" spans="1:10" s="4" customFormat="1" ht="18.75" x14ac:dyDescent="0.3">
      <c r="A20" s="48"/>
      <c r="B20" s="36"/>
      <c r="C20" s="36"/>
      <c r="D20" s="36"/>
      <c r="E20" s="42"/>
      <c r="F20" s="23" t="s">
        <v>50</v>
      </c>
      <c r="G20" s="23" t="s">
        <v>62</v>
      </c>
    </row>
    <row r="21" spans="1:10" s="4" customFormat="1" ht="18.75" x14ac:dyDescent="0.3">
      <c r="A21" s="10" t="s">
        <v>1</v>
      </c>
      <c r="B21" s="47"/>
      <c r="C21" s="36"/>
      <c r="D21" s="36"/>
      <c r="E21" s="42"/>
      <c r="F21" s="158">
        <v>11997</v>
      </c>
      <c r="G21" s="158">
        <v>12135</v>
      </c>
      <c r="I21" s="4" t="s">
        <v>60</v>
      </c>
    </row>
    <row r="22" spans="1:10" s="4" customFormat="1" ht="18.75" x14ac:dyDescent="0.3">
      <c r="A22" s="10" t="s">
        <v>2</v>
      </c>
      <c r="B22" s="48"/>
      <c r="C22" s="49"/>
      <c r="D22" s="49"/>
      <c r="E22" s="43"/>
      <c r="F22" s="158">
        <v>10917</v>
      </c>
      <c r="G22" s="158">
        <v>11043</v>
      </c>
    </row>
    <row r="23" spans="1:10" ht="9.9499999999999993" customHeight="1" x14ac:dyDescent="0.25"/>
    <row r="24" spans="1:10" s="4" customFormat="1" ht="19.5" x14ac:dyDescent="0.3">
      <c r="A24" s="184" t="s">
        <v>80</v>
      </c>
      <c r="B24" s="185"/>
      <c r="C24" s="185"/>
      <c r="D24" s="185"/>
      <c r="E24" s="185"/>
      <c r="F24" s="185"/>
      <c r="G24" s="185"/>
    </row>
    <row r="25" spans="1:10" ht="28.9" customHeight="1" x14ac:dyDescent="0.25">
      <c r="A25" s="1"/>
      <c r="B25" s="5" t="s">
        <v>71</v>
      </c>
      <c r="C25" s="5" t="s">
        <v>16</v>
      </c>
      <c r="D25" s="5" t="s">
        <v>57</v>
      </c>
      <c r="E25" s="5" t="s">
        <v>88</v>
      </c>
      <c r="F25" s="44"/>
      <c r="G25" s="46"/>
    </row>
    <row r="26" spans="1:10" ht="31.5" x14ac:dyDescent="0.25">
      <c r="A26" s="35" t="s">
        <v>103</v>
      </c>
      <c r="B26" s="171">
        <v>70.17</v>
      </c>
      <c r="C26" s="171">
        <v>70.760000000000005</v>
      </c>
      <c r="D26" s="171">
        <v>74.16</v>
      </c>
      <c r="E26" s="171">
        <v>76</v>
      </c>
      <c r="F26" s="47"/>
      <c r="G26" s="42"/>
    </row>
    <row r="27" spans="1:10" ht="31.5" x14ac:dyDescent="0.25">
      <c r="A27" s="35" t="s">
        <v>104</v>
      </c>
      <c r="B27" s="171">
        <v>36.35</v>
      </c>
      <c r="C27" s="171">
        <v>42.44</v>
      </c>
      <c r="D27" s="171">
        <v>40.56</v>
      </c>
      <c r="E27" s="172">
        <v>41</v>
      </c>
      <c r="F27" s="47"/>
      <c r="G27" s="42"/>
    </row>
    <row r="28" spans="1:10" ht="15.75" x14ac:dyDescent="0.25">
      <c r="A28" s="24" t="s">
        <v>86</v>
      </c>
      <c r="B28" s="173">
        <v>2083</v>
      </c>
      <c r="C28" s="173">
        <v>2201</v>
      </c>
      <c r="D28" s="173">
        <v>2338</v>
      </c>
      <c r="E28" s="174">
        <v>2478</v>
      </c>
      <c r="F28" s="47"/>
      <c r="G28" s="42"/>
    </row>
    <row r="29" spans="1:10" ht="15.75" x14ac:dyDescent="0.25">
      <c r="A29" s="24" t="s">
        <v>83</v>
      </c>
      <c r="B29" s="174">
        <v>97</v>
      </c>
      <c r="C29" s="174">
        <v>93</v>
      </c>
      <c r="D29" s="174">
        <v>86</v>
      </c>
      <c r="E29" s="174">
        <v>86</v>
      </c>
      <c r="F29" s="47"/>
      <c r="G29" s="42"/>
    </row>
    <row r="30" spans="1:10" ht="15.75" x14ac:dyDescent="0.25">
      <c r="A30" s="24" t="s">
        <v>87</v>
      </c>
      <c r="B30" s="174">
        <v>29</v>
      </c>
      <c r="C30" s="174">
        <v>29</v>
      </c>
      <c r="D30" s="174">
        <v>29</v>
      </c>
      <c r="E30" s="174">
        <v>29</v>
      </c>
      <c r="F30" s="48"/>
      <c r="G30" s="43"/>
    </row>
    <row r="31" spans="1:10" ht="9.9499999999999993" customHeight="1" x14ac:dyDescent="0.25"/>
    <row r="32" spans="1:10" ht="19.5" x14ac:dyDescent="0.3">
      <c r="A32" s="184" t="s">
        <v>33</v>
      </c>
      <c r="B32" s="185"/>
      <c r="C32" s="185"/>
      <c r="D32" s="185"/>
      <c r="E32" s="185"/>
      <c r="F32" s="185"/>
      <c r="G32" s="185"/>
    </row>
    <row r="33" spans="1:7" ht="15.75" x14ac:dyDescent="0.25">
      <c r="A33" s="1"/>
      <c r="B33" s="5" t="s">
        <v>71</v>
      </c>
      <c r="C33" s="5" t="s">
        <v>16</v>
      </c>
      <c r="D33" s="5" t="s">
        <v>57</v>
      </c>
      <c r="E33" s="5" t="s">
        <v>29</v>
      </c>
      <c r="F33" s="189" t="s">
        <v>72</v>
      </c>
      <c r="G33" s="189" t="s">
        <v>73</v>
      </c>
    </row>
    <row r="34" spans="1:7" ht="31.5" x14ac:dyDescent="0.25">
      <c r="A34" s="194" t="s">
        <v>17</v>
      </c>
      <c r="B34" s="194"/>
      <c r="C34" s="194"/>
      <c r="D34" s="194"/>
      <c r="E34" s="27" t="s">
        <v>105</v>
      </c>
      <c r="F34" s="190"/>
      <c r="G34" s="190"/>
    </row>
    <row r="35" spans="1:7" ht="15.75" x14ac:dyDescent="0.25">
      <c r="A35" s="2" t="s">
        <v>15</v>
      </c>
      <c r="B35" s="126">
        <v>38153243</v>
      </c>
      <c r="C35" s="127">
        <v>42455062</v>
      </c>
      <c r="D35" s="126">
        <v>43708877</v>
      </c>
      <c r="E35" s="126">
        <v>47651910</v>
      </c>
      <c r="F35" s="128">
        <v>0.1456136769291145</v>
      </c>
      <c r="G35" s="128">
        <v>9.0211263034737768E-2</v>
      </c>
    </row>
    <row r="36" spans="1:7" ht="15.75" x14ac:dyDescent="0.25">
      <c r="A36" s="2" t="s">
        <v>19</v>
      </c>
      <c r="B36" s="126">
        <v>50703993</v>
      </c>
      <c r="C36" s="126">
        <v>56893900</v>
      </c>
      <c r="D36" s="126">
        <v>55870529</v>
      </c>
      <c r="E36" s="126">
        <v>56526859</v>
      </c>
      <c r="F36" s="128">
        <v>0.10189603804970547</v>
      </c>
      <c r="G36" s="128">
        <v>1.1747338207590625E-2</v>
      </c>
    </row>
    <row r="37" spans="1:7" ht="15.75" x14ac:dyDescent="0.25">
      <c r="A37" s="2" t="s">
        <v>23</v>
      </c>
      <c r="B37" s="126">
        <v>7510193</v>
      </c>
      <c r="C37" s="126">
        <v>8432578</v>
      </c>
      <c r="D37" s="126">
        <v>7539785</v>
      </c>
      <c r="E37" s="126">
        <v>7700000</v>
      </c>
      <c r="F37" s="128">
        <v>3.9402449444375133E-3</v>
      </c>
      <c r="G37" s="128">
        <v>2.1249279654525957E-2</v>
      </c>
    </row>
    <row r="38" spans="1:7" ht="15.75" x14ac:dyDescent="0.25">
      <c r="A38" s="2" t="s">
        <v>24</v>
      </c>
      <c r="B38" s="126">
        <v>25258885</v>
      </c>
      <c r="C38" s="126">
        <v>24463976</v>
      </c>
      <c r="D38" s="126">
        <v>26258604</v>
      </c>
      <c r="E38" s="126">
        <v>26991259</v>
      </c>
      <c r="F38" s="128">
        <v>3.9578904611189292E-2</v>
      </c>
      <c r="G38" s="128">
        <v>2.7901521345156048E-2</v>
      </c>
    </row>
    <row r="39" spans="1:7" ht="6" customHeight="1" x14ac:dyDescent="0.25">
      <c r="C39" s="8"/>
      <c r="D39" s="8"/>
      <c r="E39" s="8"/>
      <c r="F39" s="11"/>
      <c r="G39" s="11"/>
    </row>
    <row r="40" spans="1:7" ht="18" customHeight="1" x14ac:dyDescent="0.25">
      <c r="A40" s="194" t="s">
        <v>27</v>
      </c>
      <c r="B40" s="194"/>
      <c r="C40" s="194"/>
      <c r="D40" s="194"/>
      <c r="E40" s="194"/>
      <c r="F40" s="189" t="s">
        <v>72</v>
      </c>
      <c r="G40" s="189" t="s">
        <v>73</v>
      </c>
    </row>
    <row r="41" spans="1:7" ht="18" customHeight="1" x14ac:dyDescent="0.25">
      <c r="A41" s="9"/>
      <c r="B41" s="5" t="s">
        <v>71</v>
      </c>
      <c r="C41" s="5" t="s">
        <v>16</v>
      </c>
      <c r="D41" s="5" t="s">
        <v>57</v>
      </c>
      <c r="E41" s="5" t="s">
        <v>29</v>
      </c>
      <c r="F41" s="190"/>
      <c r="G41" s="190"/>
    </row>
    <row r="42" spans="1:7" x14ac:dyDescent="0.25">
      <c r="A42" s="9" t="s">
        <v>25</v>
      </c>
      <c r="B42" s="129">
        <v>44923111</v>
      </c>
      <c r="C42" s="130">
        <v>50257726</v>
      </c>
      <c r="D42" s="127">
        <v>50097358</v>
      </c>
      <c r="E42" s="127">
        <v>50874173</v>
      </c>
      <c r="F42" s="128">
        <v>0.11518006845073575</v>
      </c>
      <c r="G42" s="128">
        <v>1.550610712844378E-2</v>
      </c>
    </row>
    <row r="43" spans="1:7" x14ac:dyDescent="0.25">
      <c r="A43" s="9" t="s">
        <v>26</v>
      </c>
      <c r="B43" s="129">
        <v>5780882</v>
      </c>
      <c r="C43" s="127">
        <v>6636174</v>
      </c>
      <c r="D43" s="127">
        <v>5773171</v>
      </c>
      <c r="E43" s="127">
        <v>5652686</v>
      </c>
      <c r="F43" s="128">
        <v>-1.3338795014324804E-3</v>
      </c>
      <c r="G43" s="128">
        <v>-2.0869813140819836E-2</v>
      </c>
    </row>
    <row r="44" spans="1:7" ht="15.6" customHeight="1" x14ac:dyDescent="0.25">
      <c r="A44" s="195" t="s">
        <v>45</v>
      </c>
      <c r="B44" s="196"/>
      <c r="C44" s="196"/>
      <c r="D44" s="196"/>
      <c r="E44" s="196"/>
      <c r="F44" s="196"/>
      <c r="G44" s="196"/>
    </row>
    <row r="45" spans="1:7" x14ac:dyDescent="0.25">
      <c r="A45" s="9" t="s">
        <v>21</v>
      </c>
      <c r="B45" s="129">
        <v>46518690</v>
      </c>
      <c r="C45" s="130">
        <v>50921980</v>
      </c>
      <c r="D45" s="127">
        <v>49929139</v>
      </c>
      <c r="E45" s="127">
        <v>50530000</v>
      </c>
      <c r="F45" s="128">
        <v>7.3313521941396023E-2</v>
      </c>
      <c r="G45" s="128">
        <v>1.203427521552094E-2</v>
      </c>
    </row>
    <row r="46" spans="1:7" x14ac:dyDescent="0.25">
      <c r="A46" s="9" t="s">
        <v>22</v>
      </c>
      <c r="B46" s="129">
        <v>4185303</v>
      </c>
      <c r="C46" s="127">
        <v>5971920</v>
      </c>
      <c r="D46" s="127">
        <v>5941390</v>
      </c>
      <c r="E46" s="127">
        <v>5996859</v>
      </c>
      <c r="F46" s="128">
        <v>0.41958419736874486</v>
      </c>
      <c r="G46" s="128">
        <v>9.3360307941407657E-3</v>
      </c>
    </row>
    <row r="47" spans="1:7" ht="15" customHeight="1" x14ac:dyDescent="0.25">
      <c r="A47" s="191" t="s">
        <v>46</v>
      </c>
      <c r="B47" s="191"/>
      <c r="C47" s="191"/>
      <c r="D47" s="191"/>
      <c r="E47" s="191"/>
      <c r="F47" s="191"/>
      <c r="G47" s="191"/>
    </row>
    <row r="48" spans="1:7" ht="15" customHeight="1" x14ac:dyDescent="0.25">
      <c r="A48" s="20"/>
      <c r="B48" s="20"/>
      <c r="C48" s="20"/>
      <c r="D48" s="20"/>
      <c r="E48" s="20"/>
      <c r="F48" s="20"/>
    </row>
    <row r="49" spans="1:7" ht="15" customHeight="1" x14ac:dyDescent="0.25">
      <c r="A49" s="9" t="s">
        <v>37</v>
      </c>
      <c r="B49" s="129">
        <v>1357630</v>
      </c>
      <c r="C49" s="127">
        <v>1706817</v>
      </c>
      <c r="D49" s="127">
        <v>1374479</v>
      </c>
      <c r="E49" s="44"/>
      <c r="F49" s="45"/>
      <c r="G49" s="46"/>
    </row>
    <row r="50" spans="1:7" ht="15" customHeight="1" x14ac:dyDescent="0.25">
      <c r="A50" s="9" t="s">
        <v>47</v>
      </c>
      <c r="B50" s="131">
        <v>2.6775603254757471E-2</v>
      </c>
      <c r="C50" s="131">
        <v>0.03</v>
      </c>
      <c r="D50" s="131">
        <v>2.4601145265690971E-2</v>
      </c>
      <c r="E50" s="48"/>
      <c r="F50" s="49"/>
      <c r="G50" s="43"/>
    </row>
    <row r="51" spans="1:7" x14ac:dyDescent="0.25">
      <c r="C51" s="8"/>
      <c r="D51" s="8"/>
      <c r="E51" s="8"/>
      <c r="F51" s="11"/>
    </row>
    <row r="52" spans="1:7" ht="19.5" x14ac:dyDescent="0.3">
      <c r="A52" s="186" t="s">
        <v>14</v>
      </c>
      <c r="B52" s="187"/>
      <c r="C52" s="187"/>
      <c r="D52" s="187"/>
      <c r="E52" s="187"/>
      <c r="F52" s="187"/>
      <c r="G52" s="187"/>
    </row>
    <row r="53" spans="1:7" ht="20.100000000000001" customHeight="1" x14ac:dyDescent="0.25">
      <c r="A53" s="1"/>
      <c r="B53" s="5">
        <v>41090</v>
      </c>
      <c r="C53" s="5">
        <v>41455</v>
      </c>
      <c r="D53" s="5">
        <v>41820</v>
      </c>
      <c r="E53" s="5"/>
      <c r="F53" s="189" t="s">
        <v>72</v>
      </c>
      <c r="G53" s="189" t="s">
        <v>63</v>
      </c>
    </row>
    <row r="54" spans="1:7" ht="20.100000000000001" customHeight="1" x14ac:dyDescent="0.25">
      <c r="A54" s="194" t="s">
        <v>7</v>
      </c>
      <c r="B54" s="194"/>
      <c r="C54" s="194"/>
      <c r="D54" s="194"/>
      <c r="E54" s="194"/>
      <c r="F54" s="190"/>
      <c r="G54" s="190"/>
    </row>
    <row r="55" spans="1:7" ht="15.75" x14ac:dyDescent="0.25">
      <c r="A55" s="2" t="s">
        <v>8</v>
      </c>
      <c r="B55" s="132">
        <v>43939235</v>
      </c>
      <c r="C55" s="133">
        <v>49924046</v>
      </c>
      <c r="D55" s="133">
        <v>49827342</v>
      </c>
      <c r="E55" s="134"/>
      <c r="F55" s="135">
        <v>0.13400567852398887</v>
      </c>
      <c r="G55" s="135">
        <v>-1.9370224921273409E-3</v>
      </c>
    </row>
    <row r="56" spans="1:7" ht="15.75" x14ac:dyDescent="0.25">
      <c r="A56" s="2" t="s">
        <v>9</v>
      </c>
      <c r="B56" s="132">
        <v>0</v>
      </c>
      <c r="C56" s="133">
        <v>0</v>
      </c>
      <c r="D56" s="133">
        <v>0</v>
      </c>
      <c r="E56" s="136"/>
      <c r="F56" s="135" t="e">
        <v>#DIV/0!</v>
      </c>
      <c r="G56" s="135" t="e">
        <v>#DIV/0!</v>
      </c>
    </row>
    <row r="57" spans="1:7" ht="15.75" x14ac:dyDescent="0.25">
      <c r="A57" s="2" t="s">
        <v>10</v>
      </c>
      <c r="B57" s="132">
        <v>2693690</v>
      </c>
      <c r="C57" s="133">
        <v>2564330</v>
      </c>
      <c r="D57" s="133">
        <v>2483408</v>
      </c>
      <c r="E57" s="136"/>
      <c r="F57" s="135">
        <v>-7.8064662229135495E-2</v>
      </c>
      <c r="G57" s="135">
        <v>-3.1556780913532971E-2</v>
      </c>
    </row>
    <row r="58" spans="1:7" ht="15.75" x14ac:dyDescent="0.25">
      <c r="A58" s="2" t="s">
        <v>11</v>
      </c>
      <c r="B58" s="132">
        <v>14857321</v>
      </c>
      <c r="C58" s="133">
        <v>14566551</v>
      </c>
      <c r="D58" s="133">
        <v>14642859</v>
      </c>
      <c r="E58" s="136"/>
      <c r="F58" s="135">
        <v>-1.4434769229257415E-2</v>
      </c>
      <c r="G58" s="135">
        <v>5.2385770660467257E-3</v>
      </c>
    </row>
    <row r="59" spans="1:7" ht="15.75" x14ac:dyDescent="0.25">
      <c r="A59" s="2" t="s">
        <v>12</v>
      </c>
      <c r="B59" s="132">
        <v>112234960</v>
      </c>
      <c r="C59" s="133">
        <v>141310074</v>
      </c>
      <c r="D59" s="133">
        <v>183190205</v>
      </c>
      <c r="E59" s="136"/>
      <c r="F59" s="135">
        <v>0.63220270225961683</v>
      </c>
      <c r="G59" s="135">
        <v>0.2963704555133132</v>
      </c>
    </row>
    <row r="60" spans="1:7" ht="15.75" x14ac:dyDescent="0.25">
      <c r="A60" s="2" t="s">
        <v>13</v>
      </c>
      <c r="B60" s="132">
        <v>36633048</v>
      </c>
      <c r="C60" s="133">
        <v>42369589</v>
      </c>
      <c r="D60" s="133">
        <v>43176085</v>
      </c>
      <c r="E60" s="137"/>
      <c r="F60" s="135">
        <v>0.17861022648183683</v>
      </c>
      <c r="G60" s="135">
        <v>1.903478459514913E-2</v>
      </c>
    </row>
    <row r="61" spans="1:7" x14ac:dyDescent="0.25">
      <c r="C61" s="8"/>
      <c r="D61" s="8"/>
      <c r="E61" s="8"/>
      <c r="F61" s="11"/>
    </row>
    <row r="62" spans="1:7" ht="19.5" x14ac:dyDescent="0.3">
      <c r="A62" s="186" t="s">
        <v>93</v>
      </c>
      <c r="B62" s="187"/>
      <c r="C62" s="187"/>
      <c r="D62" s="187"/>
      <c r="E62" s="187"/>
      <c r="F62" s="187"/>
      <c r="G62" s="187"/>
    </row>
    <row r="63" spans="1:7" ht="15.75" x14ac:dyDescent="0.25">
      <c r="A63" s="2"/>
      <c r="B63" s="5">
        <v>41090</v>
      </c>
      <c r="C63" s="5">
        <v>41455</v>
      </c>
      <c r="D63" s="5">
        <v>41820</v>
      </c>
      <c r="E63" s="44"/>
      <c r="F63" s="45"/>
      <c r="G63" s="46"/>
    </row>
    <row r="64" spans="1:7" ht="15.75" x14ac:dyDescent="0.25">
      <c r="A64" s="2" t="s">
        <v>98</v>
      </c>
      <c r="B64" s="138">
        <v>0.25</v>
      </c>
      <c r="C64" s="138">
        <v>0.28000000000000003</v>
      </c>
      <c r="D64" s="138">
        <v>0.26</v>
      </c>
      <c r="E64" s="47"/>
      <c r="F64" s="36"/>
      <c r="G64" s="42"/>
    </row>
    <row r="65" spans="1:7" ht="15.75" x14ac:dyDescent="0.25">
      <c r="A65" s="2" t="s">
        <v>94</v>
      </c>
      <c r="B65" s="138">
        <v>0.34</v>
      </c>
      <c r="C65" s="138">
        <v>0.32</v>
      </c>
      <c r="D65" s="138">
        <v>0.25</v>
      </c>
      <c r="E65" s="47"/>
      <c r="F65" s="36"/>
      <c r="G65" s="42"/>
    </row>
    <row r="66" spans="1:7" ht="15.75" x14ac:dyDescent="0.25">
      <c r="A66" s="2" t="s">
        <v>95</v>
      </c>
      <c r="B66" s="138">
        <v>0.03</v>
      </c>
      <c r="C66" s="139">
        <v>0.1</v>
      </c>
      <c r="D66" s="139">
        <v>0</v>
      </c>
      <c r="E66" s="47"/>
      <c r="F66" s="36"/>
      <c r="G66" s="42"/>
    </row>
    <row r="67" spans="1:7" ht="15.75" x14ac:dyDescent="0.25">
      <c r="A67" s="2" t="s">
        <v>96</v>
      </c>
      <c r="B67" s="138">
        <v>3.44</v>
      </c>
      <c r="C67" s="139">
        <v>3.83</v>
      </c>
      <c r="D67" s="139">
        <v>3.71</v>
      </c>
      <c r="E67" s="47"/>
      <c r="F67" s="36"/>
      <c r="G67" s="42"/>
    </row>
    <row r="68" spans="1:7" ht="15.75" x14ac:dyDescent="0.25">
      <c r="A68" s="2" t="s">
        <v>97</v>
      </c>
      <c r="B68" s="138">
        <v>2.96</v>
      </c>
      <c r="C68" s="139">
        <v>3.43</v>
      </c>
      <c r="D68" s="139">
        <v>3.4</v>
      </c>
      <c r="E68" s="48"/>
      <c r="F68" s="49"/>
      <c r="G68" s="43"/>
    </row>
    <row r="69" spans="1:7" x14ac:dyDescent="0.25">
      <c r="C69" s="8"/>
      <c r="D69" s="8"/>
      <c r="E69" s="8"/>
      <c r="F69" s="11"/>
    </row>
    <row r="70" spans="1:7" ht="19.5" x14ac:dyDescent="0.3">
      <c r="A70" s="186" t="s">
        <v>74</v>
      </c>
      <c r="B70" s="187"/>
      <c r="C70" s="187"/>
      <c r="D70" s="187"/>
      <c r="E70" s="187"/>
      <c r="F70" s="187"/>
      <c r="G70" s="187"/>
    </row>
    <row r="71" spans="1:7" ht="15.75" x14ac:dyDescent="0.25">
      <c r="A71" s="1"/>
      <c r="B71" s="5">
        <v>41090</v>
      </c>
      <c r="C71" s="5">
        <v>41455</v>
      </c>
      <c r="D71" s="5">
        <v>41820</v>
      </c>
      <c r="E71" s="44"/>
      <c r="F71" s="45"/>
      <c r="G71" s="46"/>
    </row>
    <row r="72" spans="1:7" ht="15.75" x14ac:dyDescent="0.25">
      <c r="A72" s="2" t="s">
        <v>75</v>
      </c>
      <c r="B72" s="138">
        <v>0.05</v>
      </c>
      <c r="C72" s="139">
        <v>0.05</v>
      </c>
      <c r="D72" s="139">
        <v>0.06</v>
      </c>
      <c r="E72" s="48"/>
      <c r="F72" s="49"/>
      <c r="G72" s="43"/>
    </row>
    <row r="73" spans="1:7" ht="25.15" customHeight="1" x14ac:dyDescent="0.25">
      <c r="A73" s="191" t="s">
        <v>76</v>
      </c>
      <c r="B73" s="191"/>
      <c r="C73" s="191"/>
      <c r="D73" s="191"/>
      <c r="E73" s="191"/>
      <c r="F73" s="191"/>
      <c r="G73" s="191"/>
    </row>
    <row r="74" spans="1:7" ht="15.75" x14ac:dyDescent="0.25">
      <c r="A74" s="2" t="s">
        <v>77</v>
      </c>
      <c r="B74" s="140">
        <v>7391966</v>
      </c>
      <c r="C74" s="133">
        <v>8295852</v>
      </c>
      <c r="D74" s="133">
        <v>10212920</v>
      </c>
      <c r="E74" s="44"/>
      <c r="F74" s="45"/>
      <c r="G74" s="46"/>
    </row>
    <row r="75" spans="1:7" ht="15.75" x14ac:dyDescent="0.25">
      <c r="A75" s="2" t="s">
        <v>78</v>
      </c>
      <c r="B75" s="140">
        <v>113937242</v>
      </c>
      <c r="C75" s="133">
        <v>143557218</v>
      </c>
      <c r="D75" s="133">
        <v>186477053</v>
      </c>
      <c r="E75" s="47"/>
      <c r="F75" s="36"/>
      <c r="G75" s="42"/>
    </row>
    <row r="76" spans="1:7" s="96" customFormat="1" ht="15.75" x14ac:dyDescent="0.25">
      <c r="A76" s="125" t="s">
        <v>79</v>
      </c>
      <c r="B76" s="141">
        <v>0.9</v>
      </c>
      <c r="C76" s="142">
        <v>0.93</v>
      </c>
      <c r="D76" s="142">
        <v>0.93</v>
      </c>
      <c r="E76" s="47"/>
      <c r="F76" s="36"/>
      <c r="G76" s="42"/>
    </row>
    <row r="77" spans="1:7" ht="15.75" x14ac:dyDescent="0.25">
      <c r="A77" s="9" t="s">
        <v>99</v>
      </c>
      <c r="B77" s="143">
        <v>10774.207281323877</v>
      </c>
      <c r="C77" s="143">
        <v>13494.756345177664</v>
      </c>
      <c r="D77" s="143">
        <v>17194.749008759798</v>
      </c>
      <c r="E77" s="48"/>
      <c r="F77" s="49"/>
      <c r="G77" s="43"/>
    </row>
    <row r="78" spans="1:7" ht="10.15" customHeight="1" x14ac:dyDescent="0.25"/>
    <row r="79" spans="1:7" ht="15.6" customHeight="1" x14ac:dyDescent="0.3">
      <c r="A79" s="186" t="s">
        <v>28</v>
      </c>
      <c r="B79" s="187"/>
      <c r="C79" s="187"/>
      <c r="D79" s="187"/>
      <c r="E79" s="187"/>
      <c r="F79" s="187"/>
      <c r="G79" s="187"/>
    </row>
    <row r="80" spans="1:7" ht="20.100000000000001" customHeight="1" x14ac:dyDescent="0.25">
      <c r="A80" s="2"/>
      <c r="B80" s="5">
        <v>41090</v>
      </c>
      <c r="C80" s="5">
        <v>41455</v>
      </c>
      <c r="D80" s="41">
        <v>41820</v>
      </c>
      <c r="E80" s="50"/>
      <c r="F80" s="189" t="s">
        <v>72</v>
      </c>
      <c r="G80" s="189" t="s">
        <v>63</v>
      </c>
    </row>
    <row r="81" spans="1:7" ht="20.100000000000001" customHeight="1" x14ac:dyDescent="0.25">
      <c r="A81" s="25" t="s">
        <v>34</v>
      </c>
      <c r="B81" s="39"/>
      <c r="C81" s="40"/>
      <c r="D81" s="40"/>
      <c r="E81" s="42"/>
      <c r="F81" s="190"/>
      <c r="G81" s="190"/>
    </row>
    <row r="82" spans="1:7" ht="16.149999999999999" customHeight="1" x14ac:dyDescent="0.25">
      <c r="A82" s="2" t="s">
        <v>35</v>
      </c>
      <c r="B82" s="144">
        <v>6720053</v>
      </c>
      <c r="C82" s="145">
        <v>9837139</v>
      </c>
      <c r="D82" s="146">
        <v>10207238</v>
      </c>
      <c r="E82" s="136"/>
      <c r="F82" s="135">
        <v>0.51892224659537656</v>
      </c>
      <c r="G82" s="135">
        <v>3.7622625846803627E-2</v>
      </c>
    </row>
    <row r="83" spans="1:7" ht="15.75" x14ac:dyDescent="0.25">
      <c r="A83" s="2" t="s">
        <v>44</v>
      </c>
      <c r="B83" s="144">
        <v>2262340</v>
      </c>
      <c r="C83" s="145">
        <v>1841426</v>
      </c>
      <c r="D83" s="146">
        <v>3051630</v>
      </c>
      <c r="E83" s="136"/>
      <c r="F83" s="135">
        <v>0.34888213089102432</v>
      </c>
      <c r="G83" s="135">
        <v>0.65721022729124057</v>
      </c>
    </row>
    <row r="84" spans="1:7" ht="15.75" x14ac:dyDescent="0.25">
      <c r="A84" s="2" t="s">
        <v>43</v>
      </c>
      <c r="B84" s="144">
        <v>10607162</v>
      </c>
      <c r="C84" s="145">
        <v>9385563</v>
      </c>
      <c r="D84" s="146">
        <v>9270953</v>
      </c>
      <c r="E84" s="136"/>
      <c r="F84" s="135">
        <v>-0.1259723383125477</v>
      </c>
      <c r="G84" s="135">
        <v>-1.2211307941782502E-2</v>
      </c>
    </row>
    <row r="85" spans="1:7" ht="15.75" x14ac:dyDescent="0.25">
      <c r="A85" s="25" t="s">
        <v>36</v>
      </c>
      <c r="B85" s="147">
        <v>19589555</v>
      </c>
      <c r="C85" s="147">
        <v>21064128</v>
      </c>
      <c r="D85" s="148">
        <v>22529821</v>
      </c>
      <c r="E85" s="136"/>
      <c r="F85" s="149">
        <v>0.15009355751062237</v>
      </c>
      <c r="G85" s="149">
        <v>6.9582419932123468E-2</v>
      </c>
    </row>
    <row r="86" spans="1:7" ht="16.149999999999999" customHeight="1" x14ac:dyDescent="0.25">
      <c r="A86" s="2" t="s">
        <v>92</v>
      </c>
      <c r="B86" s="132">
        <v>17627602</v>
      </c>
      <c r="C86" s="150">
        <v>19321758</v>
      </c>
      <c r="D86" s="151">
        <v>21170490</v>
      </c>
      <c r="E86" s="137"/>
      <c r="F86" s="135">
        <v>0.20098525029099251</v>
      </c>
      <c r="G86" s="135">
        <v>9.5681355702726428E-2</v>
      </c>
    </row>
    <row r="88" spans="1:7" ht="19.5" x14ac:dyDescent="0.3">
      <c r="A88" s="192" t="s">
        <v>157</v>
      </c>
      <c r="B88" s="185"/>
      <c r="C88" s="185"/>
      <c r="D88" s="185"/>
      <c r="E88" s="185"/>
      <c r="F88" s="185"/>
      <c r="G88" s="185"/>
    </row>
    <row r="89" spans="1:7" ht="39.950000000000003" customHeight="1" x14ac:dyDescent="0.25">
      <c r="A89" s="2"/>
      <c r="B89" s="5" t="s">
        <v>70</v>
      </c>
      <c r="C89" s="5" t="s">
        <v>3</v>
      </c>
      <c r="D89" s="5" t="s">
        <v>4</v>
      </c>
      <c r="E89" s="5" t="s">
        <v>49</v>
      </c>
      <c r="F89" s="51" t="s">
        <v>110</v>
      </c>
      <c r="G89" s="51" t="s">
        <v>111</v>
      </c>
    </row>
    <row r="90" spans="1:7" ht="15.75" x14ac:dyDescent="0.25">
      <c r="A90" s="24" t="s">
        <v>39</v>
      </c>
      <c r="B90" s="152">
        <v>470</v>
      </c>
      <c r="C90" s="152">
        <v>489</v>
      </c>
      <c r="D90" s="153">
        <v>480</v>
      </c>
      <c r="E90" s="153">
        <v>496</v>
      </c>
      <c r="F90" s="128">
        <v>2.1276595744680851E-2</v>
      </c>
      <c r="G90" s="128">
        <v>3.3333333333333333E-2</v>
      </c>
    </row>
    <row r="91" spans="1:7" ht="15.75" x14ac:dyDescent="0.25">
      <c r="A91" s="24" t="s">
        <v>38</v>
      </c>
      <c r="B91" s="152">
        <v>691</v>
      </c>
      <c r="C91" s="152">
        <v>727</v>
      </c>
      <c r="D91" s="153">
        <v>771</v>
      </c>
      <c r="E91" s="153">
        <v>840</v>
      </c>
      <c r="F91" s="128">
        <v>0.11577424023154848</v>
      </c>
      <c r="G91" s="128">
        <v>8.9494163424124515E-2</v>
      </c>
    </row>
    <row r="92" spans="1:7" s="21" customFormat="1" ht="15.75" x14ac:dyDescent="0.25">
      <c r="A92" s="29" t="s">
        <v>40</v>
      </c>
      <c r="B92" s="154">
        <v>1161</v>
      </c>
      <c r="C92" s="154">
        <v>1216</v>
      </c>
      <c r="D92" s="154">
        <v>1251</v>
      </c>
      <c r="E92" s="154">
        <v>1336</v>
      </c>
      <c r="F92" s="155">
        <v>7.7519379844961239E-2</v>
      </c>
      <c r="G92" s="155">
        <v>6.7945643485211829E-2</v>
      </c>
    </row>
    <row r="93" spans="1:7" ht="15.75" x14ac:dyDescent="0.25">
      <c r="A93" s="24" t="s">
        <v>41</v>
      </c>
      <c r="B93" s="152">
        <v>126</v>
      </c>
      <c r="C93" s="152">
        <v>136</v>
      </c>
      <c r="D93" s="152">
        <v>126</v>
      </c>
      <c r="E93" s="152">
        <v>99</v>
      </c>
      <c r="F93" s="128">
        <v>0</v>
      </c>
      <c r="G93" s="128">
        <v>-0.21428571428571427</v>
      </c>
    </row>
    <row r="94" spans="1:7" ht="15.75" x14ac:dyDescent="0.25">
      <c r="A94" s="24" t="s">
        <v>42</v>
      </c>
      <c r="B94" s="152">
        <v>254</v>
      </c>
      <c r="C94" s="152">
        <v>121</v>
      </c>
      <c r="D94" s="152">
        <v>126</v>
      </c>
      <c r="E94" s="152">
        <v>78</v>
      </c>
      <c r="F94" s="128">
        <v>-0.50393700787401574</v>
      </c>
      <c r="G94" s="128">
        <v>-0.38095238095238093</v>
      </c>
    </row>
    <row r="95" spans="1:7" s="21" customFormat="1" ht="15.75" x14ac:dyDescent="0.25">
      <c r="A95" s="29" t="s">
        <v>55</v>
      </c>
      <c r="B95" s="154">
        <v>380</v>
      </c>
      <c r="C95" s="154">
        <v>257</v>
      </c>
      <c r="D95" s="154">
        <v>252</v>
      </c>
      <c r="E95" s="154">
        <v>177</v>
      </c>
      <c r="F95" s="155">
        <v>-0.33684210526315789</v>
      </c>
      <c r="G95" s="155">
        <v>-0.29761904761904762</v>
      </c>
    </row>
    <row r="96" spans="1:7" ht="15.75" x14ac:dyDescent="0.25">
      <c r="A96" s="24" t="s">
        <v>64</v>
      </c>
      <c r="B96" s="152">
        <v>995</v>
      </c>
      <c r="C96" s="152">
        <v>1121</v>
      </c>
      <c r="D96" s="152">
        <v>1043</v>
      </c>
      <c r="E96" s="152">
        <v>1187</v>
      </c>
      <c r="F96" s="128">
        <v>4.8241206030150752E-2</v>
      </c>
      <c r="G96" s="128">
        <v>0.13806327900287632</v>
      </c>
    </row>
    <row r="97" spans="1:7" ht="15.75" x14ac:dyDescent="0.25">
      <c r="A97" s="24" t="s">
        <v>65</v>
      </c>
      <c r="B97" s="152">
        <v>199</v>
      </c>
      <c r="C97" s="152">
        <v>221</v>
      </c>
      <c r="D97" s="152">
        <v>228</v>
      </c>
      <c r="E97" s="152">
        <v>264</v>
      </c>
      <c r="F97" s="128">
        <v>0.14572864321608039</v>
      </c>
      <c r="G97" s="128">
        <v>0.15789473684210525</v>
      </c>
    </row>
    <row r="98" spans="1:7" ht="15.75" x14ac:dyDescent="0.25">
      <c r="A98" s="33"/>
      <c r="B98" s="28"/>
      <c r="C98" s="28"/>
      <c r="D98" s="28"/>
      <c r="E98" s="28"/>
      <c r="F98" s="34"/>
      <c r="G98" s="34"/>
    </row>
    <row r="99" spans="1:7" ht="19.5" x14ac:dyDescent="0.3">
      <c r="A99" s="186" t="s">
        <v>66</v>
      </c>
      <c r="B99" s="187"/>
      <c r="C99" s="187"/>
      <c r="D99" s="187"/>
      <c r="E99" s="187"/>
      <c r="F99" s="187"/>
      <c r="G99" s="187"/>
    </row>
    <row r="100" spans="1:7" ht="44.25" x14ac:dyDescent="0.25">
      <c r="A100" s="9"/>
      <c r="B100" s="5" t="s">
        <v>71</v>
      </c>
      <c r="C100" s="5" t="s">
        <v>16</v>
      </c>
      <c r="D100" s="5" t="s">
        <v>57</v>
      </c>
      <c r="E100" s="5" t="s">
        <v>91</v>
      </c>
      <c r="F100" s="44"/>
      <c r="G100" s="46"/>
    </row>
    <row r="101" spans="1:7" ht="15.75" x14ac:dyDescent="0.25">
      <c r="A101" s="9" t="s">
        <v>100</v>
      </c>
      <c r="B101" s="156">
        <v>0.48499999999999999</v>
      </c>
      <c r="C101" s="156">
        <v>0.46400000000000002</v>
      </c>
      <c r="D101" s="156">
        <v>0.49099999999999999</v>
      </c>
      <c r="E101" s="156">
        <v>0.48599999999999999</v>
      </c>
      <c r="F101" s="47"/>
      <c r="G101" s="42"/>
    </row>
    <row r="102" spans="1:7" ht="15.75" x14ac:dyDescent="0.25">
      <c r="A102" s="9" t="s">
        <v>101</v>
      </c>
      <c r="B102" s="156">
        <v>0.3</v>
      </c>
      <c r="C102" s="156">
        <v>0.30399999999999999</v>
      </c>
      <c r="D102" s="156">
        <v>0.33600000000000002</v>
      </c>
      <c r="E102" s="156">
        <v>0.35399999999999998</v>
      </c>
      <c r="F102" s="47"/>
      <c r="G102" s="42"/>
    </row>
    <row r="103" spans="1:7" ht="15.75" x14ac:dyDescent="0.25">
      <c r="A103" s="9" t="s">
        <v>89</v>
      </c>
      <c r="B103" s="156">
        <v>0.627</v>
      </c>
      <c r="C103" s="156">
        <v>0.64200000000000002</v>
      </c>
      <c r="D103" s="156">
        <v>0.63</v>
      </c>
      <c r="E103" s="156">
        <v>0.63</v>
      </c>
      <c r="F103" s="47"/>
      <c r="G103" s="42"/>
    </row>
    <row r="104" spans="1:7" ht="15.75" x14ac:dyDescent="0.25">
      <c r="A104" s="9" t="s">
        <v>90</v>
      </c>
      <c r="B104" s="156">
        <v>5.2999999999999999E-2</v>
      </c>
      <c r="C104" s="156">
        <v>4.8000000000000001E-2</v>
      </c>
      <c r="D104" s="156">
        <v>8.2000000000000003E-2</v>
      </c>
      <c r="E104" s="157" t="s">
        <v>109</v>
      </c>
      <c r="F104" s="48"/>
      <c r="G104" s="43"/>
    </row>
  </sheetData>
  <mergeCells count="28">
    <mergeCell ref="A1:G1"/>
    <mergeCell ref="F80:F81"/>
    <mergeCell ref="F40:F41"/>
    <mergeCell ref="A54:E54"/>
    <mergeCell ref="A40:E40"/>
    <mergeCell ref="F53:F54"/>
    <mergeCell ref="F33:F34"/>
    <mergeCell ref="A15:G15"/>
    <mergeCell ref="F19:G19"/>
    <mergeCell ref="G33:G34"/>
    <mergeCell ref="F12:G12"/>
    <mergeCell ref="A5:G5"/>
    <mergeCell ref="A34:D34"/>
    <mergeCell ref="G40:G41"/>
    <mergeCell ref="A32:G32"/>
    <mergeCell ref="A44:G44"/>
    <mergeCell ref="A24:G24"/>
    <mergeCell ref="A79:G79"/>
    <mergeCell ref="A99:G99"/>
    <mergeCell ref="B3:D3"/>
    <mergeCell ref="G80:G81"/>
    <mergeCell ref="A62:G62"/>
    <mergeCell ref="A47:G47"/>
    <mergeCell ref="A88:G88"/>
    <mergeCell ref="A52:G52"/>
    <mergeCell ref="G53:G54"/>
    <mergeCell ref="A73:G73"/>
    <mergeCell ref="A70:G70"/>
  </mergeCells>
  <printOptions horizontalCentered="1"/>
  <pageMargins left="0.45" right="0.45" top="0.6" bottom="0.45" header="0.3" footer="0.25"/>
  <pageSetup scale="67" fitToHeight="2" orientation="portrait" r:id="rId1"/>
  <headerFooter>
    <oddFooter>&amp;CPage &amp;P of &amp;N</oddFooter>
  </headerFooter>
  <rowBreaks count="1" manualBreakCount="1">
    <brk id="6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80"/>
  <sheetViews>
    <sheetView zoomScale="90" zoomScaleNormal="90" workbookViewId="0">
      <selection activeCell="E19" sqref="E19"/>
    </sheetView>
  </sheetViews>
  <sheetFormatPr defaultColWidth="8.85546875" defaultRowHeight="15" x14ac:dyDescent="0.25"/>
  <cols>
    <col min="1" max="1" width="4" style="3" customWidth="1"/>
    <col min="2" max="2" width="98.7109375" style="3" customWidth="1"/>
    <col min="3" max="3" width="16.140625" style="3" bestFit="1" customWidth="1"/>
    <col min="4" max="6" width="19.28515625" style="38" customWidth="1"/>
    <col min="7" max="16384" width="8.85546875" style="3"/>
  </cols>
  <sheetData>
    <row r="1" spans="1:6" ht="21" customHeight="1" x14ac:dyDescent="0.3">
      <c r="A1" s="203" t="s">
        <v>67</v>
      </c>
      <c r="B1" s="203"/>
      <c r="C1" s="203"/>
      <c r="D1" s="203"/>
      <c r="E1" s="203"/>
      <c r="F1" s="203"/>
    </row>
    <row r="2" spans="1:6" s="12" customFormat="1" ht="20.25" x14ac:dyDescent="0.3">
      <c r="B2" s="204" t="s">
        <v>69</v>
      </c>
      <c r="C2" s="204"/>
      <c r="D2" s="204"/>
      <c r="E2" s="204"/>
      <c r="F2" s="204"/>
    </row>
    <row r="4" spans="1:6" ht="27" customHeight="1" x14ac:dyDescent="0.3">
      <c r="A4" s="7" t="s">
        <v>108</v>
      </c>
      <c r="C4" s="26" t="s">
        <v>102</v>
      </c>
      <c r="D4" s="61">
        <f>45801910*0.03</f>
        <v>1374057.3</v>
      </c>
      <c r="E4" s="62" t="s">
        <v>106</v>
      </c>
      <c r="F4" s="63"/>
    </row>
    <row r="5" spans="1:6" ht="18.75" x14ac:dyDescent="0.3">
      <c r="A5" s="7"/>
      <c r="C5" s="21"/>
      <c r="D5" s="64"/>
    </row>
    <row r="6" spans="1:6" ht="31.9" customHeight="1" x14ac:dyDescent="0.25">
      <c r="A6" s="205" t="s">
        <v>56</v>
      </c>
      <c r="B6" s="206"/>
      <c r="C6" s="206"/>
      <c r="D6" s="206"/>
      <c r="E6" s="206"/>
      <c r="F6" s="207"/>
    </row>
    <row r="8" spans="1:6" s="16" customFormat="1" ht="18.75" x14ac:dyDescent="0.3">
      <c r="A8" s="13"/>
      <c r="B8" s="14"/>
      <c r="C8" s="15"/>
      <c r="D8" s="200" t="s">
        <v>54</v>
      </c>
      <c r="E8" s="201"/>
      <c r="F8" s="202"/>
    </row>
    <row r="9" spans="1:6" s="16" customFormat="1" ht="73.5" thickBot="1" x14ac:dyDescent="0.35">
      <c r="A9" s="17"/>
      <c r="B9" s="110" t="s">
        <v>0</v>
      </c>
      <c r="C9" s="111" t="s">
        <v>31</v>
      </c>
      <c r="D9" s="112" t="s">
        <v>30</v>
      </c>
      <c r="E9" s="112" t="s">
        <v>32</v>
      </c>
      <c r="F9" s="112" t="s">
        <v>68</v>
      </c>
    </row>
    <row r="10" spans="1:6" s="16" customFormat="1" ht="30.75" thickBot="1" x14ac:dyDescent="0.3">
      <c r="A10" s="54"/>
      <c r="B10" s="113" t="s">
        <v>154</v>
      </c>
      <c r="C10" s="114">
        <v>0</v>
      </c>
      <c r="D10" s="115">
        <v>916038</v>
      </c>
      <c r="E10" s="115">
        <v>458019</v>
      </c>
      <c r="F10" s="116">
        <v>0</v>
      </c>
    </row>
    <row r="11" spans="1:6" ht="20.100000000000001" customHeight="1" x14ac:dyDescent="0.25">
      <c r="A11" s="54"/>
      <c r="B11" s="55" t="s">
        <v>113</v>
      </c>
      <c r="C11" s="84">
        <v>2</v>
      </c>
      <c r="D11" s="69">
        <v>0</v>
      </c>
      <c r="E11" s="69">
        <f>47748*2</f>
        <v>95496</v>
      </c>
      <c r="F11" s="70">
        <f>47748*2</f>
        <v>95496</v>
      </c>
    </row>
    <row r="12" spans="1:6" ht="50.1" customHeight="1" x14ac:dyDescent="0.25">
      <c r="A12" s="54"/>
      <c r="B12" s="56" t="s">
        <v>133</v>
      </c>
      <c r="C12" s="85">
        <v>1</v>
      </c>
      <c r="D12" s="37"/>
      <c r="E12" s="37">
        <v>73500</v>
      </c>
      <c r="F12" s="71">
        <f>73500*2</f>
        <v>147000</v>
      </c>
    </row>
    <row r="13" spans="1:6" x14ac:dyDescent="0.25">
      <c r="A13" s="18"/>
      <c r="B13" s="56" t="s">
        <v>115</v>
      </c>
      <c r="C13" s="85"/>
      <c r="D13" s="37"/>
      <c r="E13" s="37">
        <v>58884</v>
      </c>
      <c r="F13" s="71"/>
    </row>
    <row r="14" spans="1:6" x14ac:dyDescent="0.25">
      <c r="A14" s="18"/>
      <c r="B14" s="56" t="s">
        <v>114</v>
      </c>
      <c r="C14" s="85">
        <v>1.5</v>
      </c>
      <c r="D14" s="37"/>
      <c r="E14" s="37"/>
      <c r="F14" s="71">
        <v>58884</v>
      </c>
    </row>
    <row r="15" spans="1:6" ht="30" x14ac:dyDescent="0.25">
      <c r="B15" s="56" t="s">
        <v>116</v>
      </c>
      <c r="C15" s="85">
        <v>1</v>
      </c>
      <c r="D15" s="37">
        <v>3968</v>
      </c>
      <c r="E15" s="37">
        <f>5953+D15</f>
        <v>9921</v>
      </c>
      <c r="F15" s="71">
        <v>21825</v>
      </c>
    </row>
    <row r="16" spans="1:6" ht="30" x14ac:dyDescent="0.25">
      <c r="B16" s="56" t="s">
        <v>117</v>
      </c>
      <c r="C16" s="85">
        <v>1</v>
      </c>
      <c r="D16" s="37"/>
      <c r="E16" s="37">
        <v>20282</v>
      </c>
      <c r="F16" s="71">
        <v>20282</v>
      </c>
    </row>
    <row r="17" spans="2:6" x14ac:dyDescent="0.25">
      <c r="B17" s="56" t="s">
        <v>119</v>
      </c>
      <c r="C17" s="85">
        <v>2.5</v>
      </c>
      <c r="D17" s="37">
        <v>5000</v>
      </c>
      <c r="E17" s="37">
        <v>40000</v>
      </c>
      <c r="F17" s="71"/>
    </row>
    <row r="18" spans="2:6" x14ac:dyDescent="0.25">
      <c r="B18" s="56" t="s">
        <v>118</v>
      </c>
      <c r="C18" s="85">
        <v>1</v>
      </c>
      <c r="D18" s="37"/>
      <c r="E18" s="37"/>
      <c r="F18" s="71">
        <v>118930</v>
      </c>
    </row>
    <row r="19" spans="2:6" ht="45" x14ac:dyDescent="0.25">
      <c r="B19" s="56" t="s">
        <v>120</v>
      </c>
      <c r="C19" s="85"/>
      <c r="D19" s="37"/>
      <c r="E19" s="37">
        <v>28400</v>
      </c>
      <c r="F19" s="71">
        <v>28400</v>
      </c>
    </row>
    <row r="20" spans="2:6" x14ac:dyDescent="0.25">
      <c r="B20" s="56" t="s">
        <v>121</v>
      </c>
      <c r="C20" s="85">
        <v>1</v>
      </c>
      <c r="D20" s="37">
        <v>15000</v>
      </c>
      <c r="E20" s="37">
        <v>5000</v>
      </c>
      <c r="F20" s="71">
        <v>35000</v>
      </c>
    </row>
    <row r="21" spans="2:6" ht="105" x14ac:dyDescent="0.25">
      <c r="B21" s="117" t="s">
        <v>122</v>
      </c>
      <c r="C21" s="90"/>
      <c r="D21" s="65"/>
      <c r="E21" s="65">
        <v>20263</v>
      </c>
      <c r="F21" s="118">
        <f>E21</f>
        <v>20263</v>
      </c>
    </row>
    <row r="22" spans="2:6" ht="60" x14ac:dyDescent="0.25">
      <c r="B22" s="117" t="s">
        <v>123</v>
      </c>
      <c r="C22" s="90">
        <v>1</v>
      </c>
      <c r="D22" s="65">
        <f>6682+10</f>
        <v>6692</v>
      </c>
      <c r="E22" s="65">
        <v>18000</v>
      </c>
      <c r="F22" s="118">
        <f>E22</f>
        <v>18000</v>
      </c>
    </row>
    <row r="23" spans="2:6" ht="60" x14ac:dyDescent="0.25">
      <c r="B23" s="119" t="s">
        <v>124</v>
      </c>
      <c r="C23" s="90"/>
      <c r="D23" s="65">
        <v>0</v>
      </c>
      <c r="E23" s="65">
        <v>12000</v>
      </c>
      <c r="F23" s="118">
        <f>E23</f>
        <v>12000</v>
      </c>
    </row>
    <row r="24" spans="2:6" ht="45" x14ac:dyDescent="0.25">
      <c r="B24" s="56" t="s">
        <v>125</v>
      </c>
      <c r="C24" s="85"/>
      <c r="D24" s="37">
        <v>1000</v>
      </c>
      <c r="E24" s="37">
        <f>2200+D24</f>
        <v>3200</v>
      </c>
      <c r="F24" s="71">
        <f>3358+E24</f>
        <v>6558</v>
      </c>
    </row>
    <row r="25" spans="2:6" x14ac:dyDescent="0.25">
      <c r="B25" s="120" t="s">
        <v>126</v>
      </c>
      <c r="C25" s="91"/>
      <c r="D25" s="66">
        <v>2116</v>
      </c>
      <c r="E25" s="37">
        <v>2116</v>
      </c>
      <c r="F25" s="71">
        <v>6348</v>
      </c>
    </row>
    <row r="26" spans="2:6" x14ac:dyDescent="0.25">
      <c r="B26" s="121" t="s">
        <v>127</v>
      </c>
      <c r="C26" s="91"/>
      <c r="D26" s="66">
        <v>356</v>
      </c>
      <c r="E26" s="37">
        <v>0</v>
      </c>
      <c r="F26" s="71">
        <v>356</v>
      </c>
    </row>
    <row r="27" spans="2:6" x14ac:dyDescent="0.25">
      <c r="B27" s="56" t="s">
        <v>128</v>
      </c>
      <c r="C27" s="85" t="s">
        <v>60</v>
      </c>
      <c r="D27" s="37">
        <v>0</v>
      </c>
      <c r="E27" s="37">
        <v>6000</v>
      </c>
      <c r="F27" s="71">
        <v>10000</v>
      </c>
    </row>
    <row r="28" spans="2:6" ht="60" x14ac:dyDescent="0.25">
      <c r="B28" s="56" t="s">
        <v>129</v>
      </c>
      <c r="C28" s="85">
        <v>1</v>
      </c>
      <c r="D28" s="37" t="s">
        <v>60</v>
      </c>
      <c r="E28" s="37">
        <v>0</v>
      </c>
      <c r="F28" s="71">
        <v>12000</v>
      </c>
    </row>
    <row r="29" spans="2:6" ht="45" x14ac:dyDescent="0.25">
      <c r="B29" s="56" t="s">
        <v>130</v>
      </c>
      <c r="C29" s="85"/>
      <c r="D29" s="37">
        <v>0</v>
      </c>
      <c r="E29" s="37">
        <v>0</v>
      </c>
      <c r="F29" s="71">
        <v>1374</v>
      </c>
    </row>
    <row r="30" spans="2:6" ht="90" x14ac:dyDescent="0.25">
      <c r="B30" s="122" t="s">
        <v>134</v>
      </c>
      <c r="C30" s="85"/>
      <c r="D30" s="37">
        <v>0</v>
      </c>
      <c r="E30" s="37">
        <f>1829+2200</f>
        <v>4029</v>
      </c>
      <c r="F30" s="71">
        <f>5487+5558</f>
        <v>11045</v>
      </c>
    </row>
    <row r="31" spans="2:6" ht="45" x14ac:dyDescent="0.25">
      <c r="B31" s="122" t="s">
        <v>158</v>
      </c>
      <c r="C31" s="85">
        <v>2</v>
      </c>
      <c r="D31" s="37">
        <v>0</v>
      </c>
      <c r="E31" s="37">
        <v>2399</v>
      </c>
      <c r="F31" s="71">
        <v>3658</v>
      </c>
    </row>
    <row r="32" spans="2:6" x14ac:dyDescent="0.25">
      <c r="B32" s="123" t="s">
        <v>132</v>
      </c>
      <c r="C32" s="92"/>
      <c r="D32" s="67">
        <v>0</v>
      </c>
      <c r="E32" s="37">
        <v>0</v>
      </c>
      <c r="F32" s="71">
        <v>2000</v>
      </c>
    </row>
    <row r="33" spans="2:6" ht="15.75" thickBot="1" x14ac:dyDescent="0.3">
      <c r="B33" s="124" t="s">
        <v>131</v>
      </c>
      <c r="C33" s="93"/>
      <c r="D33" s="83"/>
      <c r="E33" s="75"/>
      <c r="F33" s="98">
        <v>150243</v>
      </c>
    </row>
    <row r="34" spans="2:6" x14ac:dyDescent="0.25">
      <c r="B34" s="55" t="s">
        <v>172</v>
      </c>
      <c r="C34" s="84"/>
      <c r="D34" s="69">
        <v>1705</v>
      </c>
      <c r="E34" s="69">
        <v>6254</v>
      </c>
      <c r="F34" s="70">
        <v>17648</v>
      </c>
    </row>
    <row r="35" spans="2:6" x14ac:dyDescent="0.25">
      <c r="B35" s="97" t="s">
        <v>173</v>
      </c>
      <c r="C35" s="85"/>
      <c r="D35" s="37">
        <v>6333</v>
      </c>
      <c r="E35" s="37">
        <v>15667</v>
      </c>
      <c r="F35" s="71">
        <v>25000</v>
      </c>
    </row>
    <row r="36" spans="2:6" x14ac:dyDescent="0.25">
      <c r="B36" s="97" t="s">
        <v>174</v>
      </c>
      <c r="C36" s="85"/>
      <c r="D36" s="37">
        <v>3426</v>
      </c>
      <c r="E36" s="37">
        <v>7923</v>
      </c>
      <c r="F36" s="71">
        <v>12385</v>
      </c>
    </row>
    <row r="37" spans="2:6" x14ac:dyDescent="0.25">
      <c r="B37" s="97" t="s">
        <v>175</v>
      </c>
      <c r="C37" s="85"/>
      <c r="D37" s="37">
        <v>291</v>
      </c>
      <c r="E37" s="37">
        <v>600</v>
      </c>
      <c r="F37" s="71">
        <v>900</v>
      </c>
    </row>
    <row r="38" spans="2:6" x14ac:dyDescent="0.25">
      <c r="B38" s="56" t="s">
        <v>179</v>
      </c>
      <c r="C38" s="85"/>
      <c r="D38" s="37">
        <v>4633</v>
      </c>
      <c r="E38" s="37">
        <v>6333</v>
      </c>
      <c r="F38" s="71">
        <v>11732</v>
      </c>
    </row>
    <row r="39" spans="2:6" x14ac:dyDescent="0.25">
      <c r="B39" s="97" t="s">
        <v>176</v>
      </c>
      <c r="C39" s="85"/>
      <c r="D39" s="37">
        <v>1667</v>
      </c>
      <c r="E39" s="68">
        <v>3333</v>
      </c>
      <c r="F39" s="72">
        <v>5000</v>
      </c>
    </row>
    <row r="40" spans="2:6" x14ac:dyDescent="0.25">
      <c r="B40" s="56" t="s">
        <v>178</v>
      </c>
      <c r="C40" s="85"/>
      <c r="D40" s="37">
        <v>4000</v>
      </c>
      <c r="E40" s="37">
        <v>4000</v>
      </c>
      <c r="F40" s="71">
        <v>4000</v>
      </c>
    </row>
    <row r="41" spans="2:6" ht="15.75" thickBot="1" x14ac:dyDescent="0.3">
      <c r="B41" s="99" t="s">
        <v>177</v>
      </c>
      <c r="C41" s="89"/>
      <c r="D41" s="75">
        <v>500</v>
      </c>
      <c r="E41" s="75">
        <v>1000</v>
      </c>
      <c r="F41" s="98">
        <v>2000</v>
      </c>
    </row>
    <row r="42" spans="2:6" ht="75" x14ac:dyDescent="0.25">
      <c r="B42" s="55" t="s">
        <v>183</v>
      </c>
      <c r="C42" s="84">
        <v>0.2</v>
      </c>
      <c r="D42" s="69">
        <v>6861</v>
      </c>
      <c r="E42" s="69">
        <v>6861</v>
      </c>
      <c r="F42" s="70">
        <v>6861</v>
      </c>
    </row>
    <row r="43" spans="2:6" ht="30" x14ac:dyDescent="0.25">
      <c r="B43" s="56" t="s">
        <v>135</v>
      </c>
      <c r="C43" s="85"/>
      <c r="D43" s="37">
        <v>3344</v>
      </c>
      <c r="E43" s="37">
        <v>3344</v>
      </c>
      <c r="F43" s="71">
        <v>3344</v>
      </c>
    </row>
    <row r="44" spans="2:6" ht="30" x14ac:dyDescent="0.25">
      <c r="B44" s="56" t="s">
        <v>136</v>
      </c>
      <c r="C44" s="85">
        <v>0</v>
      </c>
      <c r="D44" s="37">
        <v>352</v>
      </c>
      <c r="E44" s="37">
        <v>352</v>
      </c>
      <c r="F44" s="71">
        <v>352</v>
      </c>
    </row>
    <row r="45" spans="2:6" ht="60" x14ac:dyDescent="0.25">
      <c r="B45" s="53" t="s">
        <v>184</v>
      </c>
      <c r="C45" s="85">
        <v>1</v>
      </c>
      <c r="D45" s="37">
        <v>28073</v>
      </c>
      <c r="E45" s="37">
        <v>28073</v>
      </c>
      <c r="F45" s="37">
        <v>28073</v>
      </c>
    </row>
    <row r="46" spans="2:6" ht="75" x14ac:dyDescent="0.25">
      <c r="B46" s="56" t="s">
        <v>180</v>
      </c>
      <c r="C46" s="85">
        <v>2</v>
      </c>
      <c r="D46" s="37">
        <v>9660</v>
      </c>
      <c r="E46" s="37">
        <v>9660</v>
      </c>
      <c r="F46" s="71">
        <v>9660</v>
      </c>
    </row>
    <row r="47" spans="2:6" x14ac:dyDescent="0.25">
      <c r="B47" s="56" t="s">
        <v>137</v>
      </c>
      <c r="C47" s="86">
        <v>1</v>
      </c>
      <c r="D47" s="37">
        <v>11440</v>
      </c>
      <c r="E47" s="37">
        <v>11440</v>
      </c>
      <c r="F47" s="71">
        <v>11440</v>
      </c>
    </row>
    <row r="48" spans="2:6" ht="30" x14ac:dyDescent="0.25">
      <c r="B48" s="56" t="s">
        <v>138</v>
      </c>
      <c r="C48" s="86">
        <v>0.2</v>
      </c>
      <c r="D48" s="37">
        <v>2879</v>
      </c>
      <c r="E48" s="37">
        <v>2879</v>
      </c>
      <c r="F48" s="71">
        <f>2368+511</f>
        <v>2879</v>
      </c>
    </row>
    <row r="49" spans="2:6" ht="90" x14ac:dyDescent="0.25">
      <c r="B49" s="56" t="s">
        <v>139</v>
      </c>
      <c r="C49" s="85">
        <v>0</v>
      </c>
      <c r="D49" s="68">
        <v>3603</v>
      </c>
      <c r="E49" s="68">
        <v>3603</v>
      </c>
      <c r="F49" s="72">
        <v>3603</v>
      </c>
    </row>
    <row r="50" spans="2:6" ht="90" x14ac:dyDescent="0.25">
      <c r="B50" s="56" t="s">
        <v>140</v>
      </c>
      <c r="C50" s="85">
        <v>3</v>
      </c>
      <c r="D50" s="37">
        <v>5311</v>
      </c>
      <c r="E50" s="37">
        <v>5311</v>
      </c>
      <c r="F50" s="71">
        <v>5311</v>
      </c>
    </row>
    <row r="51" spans="2:6" x14ac:dyDescent="0.25">
      <c r="B51" s="57" t="s">
        <v>141</v>
      </c>
      <c r="C51" s="87"/>
      <c r="D51" s="73">
        <v>511</v>
      </c>
      <c r="E51" s="73">
        <v>511</v>
      </c>
      <c r="F51" s="74">
        <v>511</v>
      </c>
    </row>
    <row r="52" spans="2:6" ht="45" x14ac:dyDescent="0.25">
      <c r="B52" s="56" t="s">
        <v>142</v>
      </c>
      <c r="C52" s="85"/>
      <c r="D52" s="37">
        <v>5678</v>
      </c>
      <c r="E52" s="37">
        <v>5678</v>
      </c>
      <c r="F52" s="71">
        <v>5678</v>
      </c>
    </row>
    <row r="53" spans="2:6" ht="30" x14ac:dyDescent="0.25">
      <c r="B53" s="82" t="s">
        <v>143</v>
      </c>
      <c r="C53" s="88"/>
      <c r="D53" s="78">
        <v>21761</v>
      </c>
      <c r="E53" s="78">
        <v>21761</v>
      </c>
      <c r="F53" s="79">
        <v>21761</v>
      </c>
    </row>
    <row r="54" spans="2:6" ht="30" x14ac:dyDescent="0.25">
      <c r="B54" s="58" t="s">
        <v>144</v>
      </c>
      <c r="C54" s="85">
        <v>0</v>
      </c>
      <c r="D54" s="76">
        <v>3000</v>
      </c>
      <c r="E54" s="76">
        <v>3000</v>
      </c>
      <c r="F54" s="77">
        <v>3000</v>
      </c>
    </row>
    <row r="55" spans="2:6" ht="30" x14ac:dyDescent="0.25">
      <c r="B55" s="58" t="s">
        <v>145</v>
      </c>
      <c r="C55" s="85">
        <v>0</v>
      </c>
      <c r="D55" s="76">
        <v>55777</v>
      </c>
      <c r="E55" s="76">
        <v>60000</v>
      </c>
      <c r="F55" s="77">
        <v>60000</v>
      </c>
    </row>
    <row r="56" spans="2:6" ht="30" x14ac:dyDescent="0.25">
      <c r="B56" s="58" t="s">
        <v>146</v>
      </c>
      <c r="C56" s="85">
        <v>2</v>
      </c>
      <c r="D56" s="76">
        <v>12700</v>
      </c>
      <c r="E56" s="78">
        <v>12700</v>
      </c>
      <c r="F56" s="79">
        <v>12700</v>
      </c>
    </row>
    <row r="57" spans="2:6" ht="30" x14ac:dyDescent="0.25">
      <c r="B57" s="58" t="s">
        <v>147</v>
      </c>
      <c r="C57" s="85">
        <v>1</v>
      </c>
      <c r="D57" s="76">
        <v>0</v>
      </c>
      <c r="E57" s="76">
        <v>6350</v>
      </c>
      <c r="F57" s="77">
        <v>6350</v>
      </c>
    </row>
    <row r="58" spans="2:6" ht="30" x14ac:dyDescent="0.25">
      <c r="B58" s="58" t="s">
        <v>148</v>
      </c>
      <c r="C58" s="85"/>
      <c r="D58" s="76">
        <v>7500</v>
      </c>
      <c r="E58" s="76">
        <v>15000</v>
      </c>
      <c r="F58" s="77">
        <v>15000</v>
      </c>
    </row>
    <row r="59" spans="2:6" ht="30" x14ac:dyDescent="0.25">
      <c r="B59" s="58" t="s">
        <v>149</v>
      </c>
      <c r="C59" s="85"/>
      <c r="D59" s="76">
        <v>20000</v>
      </c>
      <c r="E59" s="76">
        <v>20000</v>
      </c>
      <c r="F59" s="77">
        <v>20000</v>
      </c>
    </row>
    <row r="60" spans="2:6" ht="60" x14ac:dyDescent="0.25">
      <c r="B60" s="59" t="s">
        <v>150</v>
      </c>
      <c r="C60" s="85">
        <v>0.5</v>
      </c>
      <c r="D60" s="76">
        <v>9775</v>
      </c>
      <c r="E60" s="76">
        <v>9775</v>
      </c>
      <c r="F60" s="77">
        <v>9775</v>
      </c>
    </row>
    <row r="61" spans="2:6" ht="30" x14ac:dyDescent="0.25">
      <c r="B61" s="58" t="s">
        <v>151</v>
      </c>
      <c r="C61" s="85">
        <v>0.4</v>
      </c>
      <c r="D61" s="76">
        <v>7062</v>
      </c>
      <c r="E61" s="76">
        <v>7062</v>
      </c>
      <c r="F61" s="77">
        <v>7062</v>
      </c>
    </row>
    <row r="62" spans="2:6" ht="30.75" thickBot="1" x14ac:dyDescent="0.3">
      <c r="B62" s="60" t="s">
        <v>152</v>
      </c>
      <c r="C62" s="89"/>
      <c r="D62" s="80">
        <v>10000</v>
      </c>
      <c r="E62" s="80">
        <v>20000</v>
      </c>
      <c r="F62" s="81">
        <v>20000</v>
      </c>
    </row>
    <row r="63" spans="2:6" ht="90" x14ac:dyDescent="0.25">
      <c r="B63" s="55" t="s">
        <v>171</v>
      </c>
      <c r="C63" s="84"/>
      <c r="D63" s="69">
        <v>5850</v>
      </c>
      <c r="E63" s="69">
        <v>5938</v>
      </c>
      <c r="F63" s="70">
        <v>6027</v>
      </c>
    </row>
    <row r="64" spans="2:6" ht="30" x14ac:dyDescent="0.25">
      <c r="B64" s="56" t="s">
        <v>170</v>
      </c>
      <c r="C64" s="85">
        <v>0</v>
      </c>
      <c r="D64" s="37">
        <v>3239</v>
      </c>
      <c r="E64" s="37">
        <v>3288</v>
      </c>
      <c r="F64" s="71">
        <v>3337</v>
      </c>
    </row>
    <row r="65" spans="2:6" ht="45" x14ac:dyDescent="0.25">
      <c r="B65" s="56" t="s">
        <v>169</v>
      </c>
      <c r="C65" s="85">
        <v>1</v>
      </c>
      <c r="D65" s="37">
        <v>1822</v>
      </c>
      <c r="E65" s="37">
        <v>1822</v>
      </c>
      <c r="F65" s="71">
        <v>1822</v>
      </c>
    </row>
    <row r="66" spans="2:6" ht="60" x14ac:dyDescent="0.25">
      <c r="B66" s="56" t="s">
        <v>167</v>
      </c>
      <c r="C66" s="85"/>
      <c r="D66" s="37">
        <v>11617</v>
      </c>
      <c r="E66" s="68">
        <v>11791</v>
      </c>
      <c r="F66" s="72">
        <v>11968</v>
      </c>
    </row>
    <row r="67" spans="2:6" ht="30" x14ac:dyDescent="0.25">
      <c r="B67" s="56" t="s">
        <v>153</v>
      </c>
      <c r="C67" s="85">
        <v>0</v>
      </c>
      <c r="D67" s="37">
        <f>30504-25250</f>
        <v>5254</v>
      </c>
      <c r="E67" s="37">
        <f>30962-27250</f>
        <v>3712</v>
      </c>
      <c r="F67" s="71">
        <f>31426-27250</f>
        <v>4176</v>
      </c>
    </row>
    <row r="68" spans="2:6" ht="30.75" thickBot="1" x14ac:dyDescent="0.3">
      <c r="B68" s="99" t="s">
        <v>168</v>
      </c>
      <c r="C68" s="89">
        <v>0.3</v>
      </c>
      <c r="D68" s="75">
        <v>7500</v>
      </c>
      <c r="E68" s="75">
        <v>10000</v>
      </c>
      <c r="F68" s="98">
        <v>12750</v>
      </c>
    </row>
    <row r="69" spans="2:6" x14ac:dyDescent="0.25">
      <c r="B69" s="104" t="s">
        <v>159</v>
      </c>
      <c r="C69" s="105"/>
      <c r="D69" s="175">
        <v>1006</v>
      </c>
      <c r="E69" s="175">
        <v>2014</v>
      </c>
      <c r="F69" s="176">
        <v>3020</v>
      </c>
    </row>
    <row r="70" spans="2:6" ht="60" x14ac:dyDescent="0.25">
      <c r="B70" s="103" t="s">
        <v>160</v>
      </c>
      <c r="C70" s="106"/>
      <c r="D70" s="177">
        <v>817</v>
      </c>
      <c r="E70" s="177">
        <f>1450+183</f>
        <v>1633</v>
      </c>
      <c r="F70" s="178"/>
    </row>
    <row r="71" spans="2:6" x14ac:dyDescent="0.25">
      <c r="B71" s="103" t="s">
        <v>161</v>
      </c>
      <c r="C71" s="106">
        <v>1</v>
      </c>
      <c r="D71" s="177"/>
      <c r="E71" s="179"/>
      <c r="F71" s="180">
        <v>2450</v>
      </c>
    </row>
    <row r="72" spans="2:6" x14ac:dyDescent="0.25">
      <c r="B72" s="103" t="s">
        <v>155</v>
      </c>
      <c r="C72" s="106">
        <v>1</v>
      </c>
      <c r="D72" s="177">
        <v>1482</v>
      </c>
      <c r="E72" s="177">
        <v>2965</v>
      </c>
      <c r="F72" s="181">
        <v>4448</v>
      </c>
    </row>
    <row r="73" spans="2:6" x14ac:dyDescent="0.25">
      <c r="B73" s="103" t="s">
        <v>162</v>
      </c>
      <c r="C73" s="106"/>
      <c r="D73" s="177">
        <v>4000</v>
      </c>
      <c r="E73" s="177">
        <v>8000</v>
      </c>
      <c r="F73" s="178">
        <v>12000</v>
      </c>
    </row>
    <row r="74" spans="2:6" x14ac:dyDescent="0.25">
      <c r="B74" s="103" t="s">
        <v>163</v>
      </c>
      <c r="C74" s="107">
        <v>1</v>
      </c>
      <c r="D74" s="177">
        <v>20374</v>
      </c>
      <c r="E74" s="177">
        <v>40748</v>
      </c>
      <c r="F74" s="178">
        <v>61122</v>
      </c>
    </row>
    <row r="75" spans="2:6" ht="30" x14ac:dyDescent="0.25">
      <c r="B75" s="103" t="s">
        <v>164</v>
      </c>
      <c r="C75" s="106"/>
      <c r="D75" s="177">
        <v>352</v>
      </c>
      <c r="E75" s="177">
        <v>703</v>
      </c>
      <c r="F75" s="178">
        <v>1055</v>
      </c>
    </row>
    <row r="76" spans="2:6" ht="45" x14ac:dyDescent="0.25">
      <c r="B76" s="103" t="s">
        <v>165</v>
      </c>
      <c r="C76" s="106">
        <v>1</v>
      </c>
      <c r="D76" s="177">
        <v>8602</v>
      </c>
      <c r="E76" s="177">
        <v>8602</v>
      </c>
      <c r="F76" s="178">
        <v>8602</v>
      </c>
    </row>
    <row r="77" spans="2:6" ht="60" x14ac:dyDescent="0.25">
      <c r="B77" s="103" t="s">
        <v>181</v>
      </c>
      <c r="C77" s="106">
        <v>2.5</v>
      </c>
      <c r="D77" s="177">
        <v>0</v>
      </c>
      <c r="E77" s="177">
        <v>8602</v>
      </c>
      <c r="F77" s="178">
        <f>8602+8602</f>
        <v>17204</v>
      </c>
    </row>
    <row r="78" spans="2:6" x14ac:dyDescent="0.25">
      <c r="B78" s="103" t="s">
        <v>166</v>
      </c>
      <c r="C78" s="106">
        <v>1</v>
      </c>
      <c r="D78" s="177">
        <v>4130</v>
      </c>
      <c r="E78" s="177">
        <v>8260</v>
      </c>
      <c r="F78" s="178">
        <f>10000+2389</f>
        <v>12389</v>
      </c>
    </row>
    <row r="79" spans="2:6" ht="60.75" thickBot="1" x14ac:dyDescent="0.3">
      <c r="B79" s="108" t="s">
        <v>182</v>
      </c>
      <c r="C79" s="109"/>
      <c r="D79" s="182">
        <v>100000</v>
      </c>
      <c r="E79" s="182">
        <v>100000</v>
      </c>
      <c r="F79" s="183">
        <v>100000</v>
      </c>
    </row>
    <row r="80" spans="2:6" ht="15.75" x14ac:dyDescent="0.25">
      <c r="B80" s="100" t="s">
        <v>156</v>
      </c>
      <c r="C80" s="101">
        <f>SUM(C10:C79)</f>
        <v>35.099999999999994</v>
      </c>
      <c r="D80" s="102">
        <f>SUM(D10:D79)</f>
        <v>1374057</v>
      </c>
      <c r="E80" s="102">
        <f t="shared" ref="E80:F80" si="0">SUM(E10:E79)</f>
        <v>1374057</v>
      </c>
      <c r="F80" s="102">
        <f t="shared" si="0"/>
        <v>1374057</v>
      </c>
    </row>
  </sheetData>
  <mergeCells count="4">
    <mergeCell ref="D8:F8"/>
    <mergeCell ref="A1:F1"/>
    <mergeCell ref="B2:F2"/>
    <mergeCell ref="A6:F6"/>
  </mergeCells>
  <printOptions horizontalCentered="1"/>
  <pageMargins left="0.2" right="0.2" top="0.25" bottom="0.25" header="0.3" footer="0.3"/>
  <pageSetup scale="76" orientation="landscape" r:id="rId1"/>
  <headerFooter>
    <oddFooter>&amp;LUniversity of West Georgia&amp;C&amp;P of &amp;N</oddFooter>
  </headerFooter>
  <rowBreaks count="1" manualBreakCount="1">
    <brk id="6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Trend Data</vt:lpstr>
      <vt:lpstr>Reduction Actions</vt:lpstr>
      <vt:lpstr>'Trend Data'!Print_Area</vt:lpstr>
      <vt:lpstr>'Reduction Actions'!Print_Titles</vt:lpstr>
      <vt:lpstr>'Trend 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borsots</dc:creator>
  <cp:lastModifiedBy>Windows User</cp:lastModifiedBy>
  <cp:lastPrinted>2014-11-25T22:40:30Z</cp:lastPrinted>
  <dcterms:created xsi:type="dcterms:W3CDTF">2012-03-12T17:21:14Z</dcterms:created>
  <dcterms:modified xsi:type="dcterms:W3CDTF">2018-10-02T15:37:00Z</dcterms:modified>
</cp:coreProperties>
</file>